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35" windowWidth="20640" windowHeight="9780"/>
  </bookViews>
  <sheets>
    <sheet name="اعمال شایع" sheetId="4" r:id="rId1"/>
    <sheet name="Sheet1" sheetId="5" r:id="rId2"/>
  </sheets>
  <calcPr calcId="125725"/>
</workbook>
</file>

<file path=xl/calcChain.xml><?xml version="1.0" encoding="utf-8"?>
<calcChain xmlns="http://schemas.openxmlformats.org/spreadsheetml/2006/main">
  <c r="F164" i="4"/>
  <c r="G164"/>
  <c r="H164"/>
  <c r="I164"/>
  <c r="H150"/>
  <c r="H151"/>
  <c r="H152"/>
  <c r="H153"/>
  <c r="H154"/>
  <c r="H155"/>
  <c r="H156"/>
  <c r="H157"/>
  <c r="H158"/>
  <c r="H159"/>
  <c r="H160"/>
  <c r="H161"/>
  <c r="H162"/>
  <c r="H163"/>
  <c r="H165"/>
  <c r="F150"/>
  <c r="F151"/>
  <c r="F152"/>
  <c r="F153"/>
  <c r="F154"/>
  <c r="F155"/>
  <c r="F156"/>
  <c r="F157"/>
  <c r="F158"/>
  <c r="F159"/>
  <c r="F160"/>
  <c r="F161"/>
  <c r="F162"/>
  <c r="F163"/>
  <c r="F165"/>
  <c r="H149"/>
  <c r="H139"/>
  <c r="F139"/>
  <c r="H138"/>
  <c r="F138"/>
  <c r="H81"/>
  <c r="H82"/>
  <c r="H83"/>
  <c r="H80"/>
  <c r="F9"/>
  <c r="F8"/>
  <c r="H147"/>
  <c r="H146"/>
  <c r="H145"/>
  <c r="F145"/>
  <c r="H144"/>
  <c r="F144"/>
  <c r="H137"/>
  <c r="H136"/>
  <c r="H135"/>
  <c r="H134"/>
  <c r="F135"/>
  <c r="F136"/>
  <c r="F134"/>
  <c r="H132"/>
  <c r="H133"/>
  <c r="F132"/>
  <c r="F133"/>
  <c r="H129"/>
  <c r="H130"/>
  <c r="F129"/>
  <c r="F130"/>
  <c r="H126"/>
  <c r="H127"/>
  <c r="F126"/>
  <c r="F127"/>
  <c r="H112"/>
  <c r="H113"/>
  <c r="H114"/>
  <c r="H115"/>
  <c r="H116"/>
  <c r="H117"/>
  <c r="H118"/>
  <c r="H119"/>
  <c r="H120"/>
  <c r="H121"/>
  <c r="H122"/>
  <c r="H123"/>
  <c r="H124"/>
  <c r="F112"/>
  <c r="F113"/>
  <c r="F114"/>
  <c r="F115"/>
  <c r="F116"/>
  <c r="F117"/>
  <c r="F118"/>
  <c r="F119"/>
  <c r="F120"/>
  <c r="F121"/>
  <c r="F122"/>
  <c r="F123"/>
  <c r="F124"/>
  <c r="H111"/>
  <c r="F111"/>
  <c r="H108"/>
  <c r="H109"/>
  <c r="H110"/>
  <c r="F108"/>
  <c r="F109"/>
  <c r="F110"/>
  <c r="H107"/>
  <c r="H106"/>
  <c r="F106"/>
  <c r="H85"/>
  <c r="H86"/>
  <c r="H87"/>
  <c r="H88"/>
  <c r="H89"/>
  <c r="H90"/>
  <c r="H91"/>
  <c r="H92"/>
  <c r="H93"/>
  <c r="H94"/>
  <c r="H95"/>
  <c r="H96"/>
  <c r="H97"/>
  <c r="H98"/>
  <c r="H99"/>
  <c r="H100"/>
  <c r="H101"/>
  <c r="H102"/>
  <c r="H103"/>
  <c r="H104"/>
  <c r="H105"/>
  <c r="H84"/>
  <c r="F85"/>
  <c r="F86"/>
  <c r="F87"/>
  <c r="F88"/>
  <c r="F89"/>
  <c r="F90"/>
  <c r="F91"/>
  <c r="F92"/>
  <c r="F93"/>
  <c r="F94"/>
  <c r="F95"/>
  <c r="F96"/>
  <c r="F97"/>
  <c r="F98"/>
  <c r="F99"/>
  <c r="F100"/>
  <c r="F101"/>
  <c r="F102"/>
  <c r="F103"/>
  <c r="F104"/>
  <c r="F105"/>
  <c r="F81"/>
  <c r="F82"/>
  <c r="F83"/>
  <c r="F80"/>
  <c r="H79"/>
  <c r="F79"/>
  <c r="H78"/>
  <c r="F78"/>
  <c r="H77"/>
  <c r="F77"/>
  <c r="H67"/>
  <c r="H68"/>
  <c r="H69"/>
  <c r="H70"/>
  <c r="H71"/>
  <c r="H72"/>
  <c r="H73"/>
  <c r="H74"/>
  <c r="H75"/>
  <c r="H66"/>
  <c r="F67"/>
  <c r="F68"/>
  <c r="F69"/>
  <c r="F70"/>
  <c r="F71"/>
  <c r="F72"/>
  <c r="F73"/>
  <c r="F74"/>
  <c r="F75"/>
  <c r="F4"/>
  <c r="F66"/>
  <c r="H65"/>
  <c r="F65"/>
  <c r="G65" s="1"/>
  <c r="H60"/>
  <c r="H61"/>
  <c r="H62"/>
  <c r="H63"/>
  <c r="H64"/>
  <c r="F60"/>
  <c r="F61"/>
  <c r="F62"/>
  <c r="F63"/>
  <c r="F64"/>
  <c r="H59"/>
  <c r="F59"/>
  <c r="H54"/>
  <c r="H55"/>
  <c r="H56"/>
  <c r="H57"/>
  <c r="H58"/>
  <c r="F54"/>
  <c r="F55"/>
  <c r="F56"/>
  <c r="F57"/>
  <c r="F58"/>
  <c r="H35"/>
  <c r="H36"/>
  <c r="H37"/>
  <c r="H38"/>
  <c r="H39"/>
  <c r="H40"/>
  <c r="H41"/>
  <c r="H42"/>
  <c r="H43"/>
  <c r="H44"/>
  <c r="H45"/>
  <c r="H46"/>
  <c r="H47"/>
  <c r="H48"/>
  <c r="H49"/>
  <c r="H50"/>
  <c r="H51"/>
  <c r="H52"/>
  <c r="H53"/>
  <c r="H34"/>
  <c r="F44"/>
  <c r="F45"/>
  <c r="F46"/>
  <c r="F47"/>
  <c r="F48"/>
  <c r="F49"/>
  <c r="F50"/>
  <c r="F51"/>
  <c r="F52"/>
  <c r="F53"/>
  <c r="F41"/>
  <c r="F42"/>
  <c r="F43"/>
  <c r="F40"/>
  <c r="F39"/>
  <c r="F38"/>
  <c r="F37"/>
  <c r="F36"/>
  <c r="F35"/>
  <c r="H33"/>
  <c r="F33"/>
  <c r="H28"/>
  <c r="H29"/>
  <c r="H30"/>
  <c r="H31"/>
  <c r="H32"/>
  <c r="F29"/>
  <c r="F30"/>
  <c r="F31"/>
  <c r="F32"/>
  <c r="F28"/>
  <c r="H27"/>
  <c r="F27"/>
  <c r="H26"/>
  <c r="F26"/>
  <c r="H25"/>
  <c r="F25"/>
  <c r="H24"/>
  <c r="F24"/>
  <c r="H23"/>
  <c r="F23"/>
  <c r="H22"/>
  <c r="F22"/>
  <c r="H21"/>
  <c r="F21"/>
  <c r="H20"/>
  <c r="F20"/>
  <c r="H19"/>
  <c r="F19"/>
  <c r="H18"/>
  <c r="F18"/>
  <c r="H17"/>
  <c r="H16"/>
  <c r="F16"/>
  <c r="H15"/>
  <c r="F15"/>
  <c r="H14"/>
  <c r="F14"/>
  <c r="H13"/>
  <c r="F13"/>
  <c r="H12"/>
  <c r="F12"/>
  <c r="H11"/>
  <c r="H10"/>
  <c r="H9"/>
  <c r="H8"/>
  <c r="H7"/>
  <c r="H6"/>
  <c r="H5"/>
  <c r="H4"/>
  <c r="H143"/>
  <c r="H142"/>
  <c r="H141"/>
  <c r="H140"/>
  <c r="H131"/>
  <c r="H148"/>
  <c r="F148"/>
  <c r="G148" s="1"/>
  <c r="F147"/>
  <c r="H125"/>
  <c r="G130"/>
  <c r="H128"/>
  <c r="G157"/>
  <c r="G158"/>
  <c r="G159"/>
  <c r="G155"/>
  <c r="I55"/>
  <c r="I57"/>
  <c r="G54"/>
  <c r="G55"/>
  <c r="G56"/>
  <c r="G57"/>
  <c r="G58"/>
  <c r="G53"/>
  <c r="G52"/>
  <c r="G51"/>
  <c r="G50"/>
  <c r="G48"/>
  <c r="G47"/>
  <c r="G46"/>
  <c r="I44"/>
  <c r="H76"/>
  <c r="F149"/>
  <c r="F76"/>
  <c r="F128"/>
  <c r="F125"/>
  <c r="F131"/>
  <c r="F140"/>
  <c r="F141"/>
  <c r="F142"/>
  <c r="F143"/>
  <c r="F137"/>
  <c r="F146"/>
  <c r="F5"/>
  <c r="F6"/>
  <c r="F7"/>
  <c r="F10"/>
  <c r="F11"/>
  <c r="F17"/>
  <c r="F34"/>
  <c r="G74"/>
  <c r="G80"/>
  <c r="G82"/>
  <c r="F84"/>
  <c r="G84" s="1"/>
  <c r="G86"/>
  <c r="G88"/>
  <c r="G90"/>
  <c r="G92"/>
  <c r="G94"/>
  <c r="G96"/>
  <c r="I98"/>
  <c r="G100"/>
  <c r="G102"/>
  <c r="G104"/>
  <c r="G106"/>
  <c r="F107"/>
  <c r="G108"/>
  <c r="G110"/>
  <c r="G112"/>
  <c r="G114"/>
  <c r="G116"/>
  <c r="G118"/>
  <c r="I120"/>
  <c r="I122"/>
  <c r="G150"/>
  <c r="G149"/>
  <c r="G124"/>
  <c r="I123"/>
  <c r="G123"/>
  <c r="I121"/>
  <c r="G121"/>
  <c r="G119"/>
  <c r="I117"/>
  <c r="G117"/>
  <c r="I116"/>
  <c r="I115"/>
  <c r="G115"/>
  <c r="I113"/>
  <c r="G113"/>
  <c r="G111"/>
  <c r="G109"/>
  <c r="G107"/>
  <c r="G105"/>
  <c r="G103"/>
  <c r="G101"/>
  <c r="I99"/>
  <c r="G99"/>
  <c r="I97"/>
  <c r="G97"/>
  <c r="I95"/>
  <c r="G95"/>
  <c r="I93"/>
  <c r="G93"/>
  <c r="I91"/>
  <c r="G91"/>
  <c r="I89"/>
  <c r="G89"/>
  <c r="I87"/>
  <c r="G87"/>
  <c r="I85"/>
  <c r="G85"/>
  <c r="I83"/>
  <c r="G83"/>
  <c r="G81"/>
  <c r="I75"/>
  <c r="G75"/>
  <c r="I73"/>
  <c r="G73"/>
  <c r="I72"/>
  <c r="G72"/>
  <c r="G71"/>
  <c r="I70"/>
  <c r="G70"/>
  <c r="I69"/>
  <c r="G69"/>
  <c r="I68"/>
  <c r="G68"/>
  <c r="I67"/>
  <c r="G67"/>
  <c r="I66"/>
  <c r="G66"/>
  <c r="I65"/>
  <c r="I64"/>
  <c r="G64"/>
  <c r="I63"/>
  <c r="G63"/>
  <c r="I62"/>
  <c r="G62"/>
  <c r="I61"/>
  <c r="G61"/>
  <c r="I60"/>
  <c r="G60"/>
  <c r="I59"/>
  <c r="G59"/>
  <c r="I49"/>
  <c r="G49"/>
  <c r="G43"/>
  <c r="I42"/>
  <c r="G42"/>
  <c r="I41"/>
  <c r="G41"/>
  <c r="I40"/>
  <c r="G40"/>
  <c r="G39"/>
  <c r="G38"/>
  <c r="I37"/>
  <c r="G37"/>
  <c r="I36"/>
  <c r="G36"/>
  <c r="I35"/>
  <c r="G35"/>
  <c r="I34"/>
  <c r="G34"/>
  <c r="I33"/>
  <c r="G33"/>
  <c r="I32"/>
  <c r="G32"/>
  <c r="I31"/>
  <c r="G31"/>
  <c r="I30"/>
  <c r="G30"/>
  <c r="I29"/>
  <c r="G29"/>
  <c r="I28"/>
  <c r="G28"/>
  <c r="I27"/>
  <c r="G27"/>
  <c r="G26"/>
  <c r="I25"/>
  <c r="G25"/>
  <c r="I24"/>
  <c r="G24"/>
  <c r="I23"/>
  <c r="G23"/>
  <c r="I22"/>
  <c r="G22"/>
  <c r="I21"/>
  <c r="G21"/>
  <c r="I20"/>
  <c r="G20"/>
  <c r="I19"/>
  <c r="G19"/>
  <c r="I18"/>
  <c r="G18"/>
  <c r="I17"/>
  <c r="G17"/>
  <c r="G16"/>
  <c r="G15"/>
  <c r="G14"/>
  <c r="G13"/>
  <c r="G12"/>
  <c r="G11"/>
  <c r="I10"/>
  <c r="G10"/>
  <c r="G9"/>
  <c r="G8"/>
  <c r="G7"/>
  <c r="G6"/>
  <c r="G5"/>
  <c r="G4"/>
  <c r="G165"/>
  <c r="G163"/>
  <c r="G162"/>
  <c r="G161"/>
  <c r="G146"/>
  <c r="G133"/>
  <c r="G135"/>
  <c r="I139"/>
  <c r="G138"/>
  <c r="G144"/>
  <c r="G134"/>
  <c r="G137"/>
  <c r="G136"/>
  <c r="G145"/>
  <c r="G143"/>
  <c r="I142"/>
  <c r="G142"/>
  <c r="G141"/>
  <c r="G140"/>
  <c r="G132"/>
  <c r="G131"/>
  <c r="G154"/>
  <c r="G147"/>
  <c r="G127"/>
  <c r="G126"/>
  <c r="I125"/>
  <c r="G128"/>
  <c r="G160"/>
  <c r="G156"/>
  <c r="G45"/>
  <c r="G44"/>
  <c r="G79"/>
  <c r="G78"/>
  <c r="G77"/>
  <c r="G76"/>
  <c r="G153"/>
  <c r="G152"/>
  <c r="G151"/>
  <c r="I129" l="1"/>
  <c r="I74"/>
  <c r="I86"/>
  <c r="I90"/>
  <c r="I88"/>
  <c r="I92"/>
  <c r="I96"/>
  <c r="I94"/>
  <c r="G98"/>
  <c r="I114"/>
  <c r="I118"/>
  <c r="G120"/>
  <c r="G122"/>
  <c r="I56"/>
  <c r="I54"/>
  <c r="I7"/>
  <c r="I51"/>
  <c r="I46"/>
  <c r="I47"/>
  <c r="I48"/>
  <c r="I50"/>
  <c r="I52"/>
  <c r="I53"/>
  <c r="I130"/>
  <c r="I143"/>
  <c r="I150"/>
  <c r="I78"/>
  <c r="I159"/>
  <c r="I157"/>
  <c r="I77"/>
  <c r="I79"/>
  <c r="I45"/>
  <c r="I155"/>
  <c r="I158"/>
  <c r="G129"/>
  <c r="I148"/>
  <c r="I58"/>
  <c r="I145"/>
  <c r="I136"/>
  <c r="I137"/>
  <c r="I138"/>
  <c r="I5"/>
  <c r="I6"/>
  <c r="I38"/>
  <c r="I39"/>
  <c r="I43"/>
  <c r="I100"/>
  <c r="I101"/>
  <c r="I104"/>
  <c r="I124"/>
  <c r="I149"/>
  <c r="I128"/>
  <c r="I126"/>
  <c r="I127"/>
  <c r="I147"/>
  <c r="I154"/>
  <c r="I131"/>
  <c r="I132"/>
  <c r="I140"/>
  <c r="I135"/>
  <c r="I161"/>
  <c r="I105"/>
  <c r="I141"/>
  <c r="I134"/>
  <c r="I144"/>
  <c r="G139"/>
  <c r="I156"/>
  <c r="I160"/>
  <c r="I133"/>
  <c r="I146"/>
  <c r="I162"/>
  <c r="I163"/>
  <c r="I165"/>
  <c r="I4"/>
  <c r="I8"/>
  <c r="I9"/>
  <c r="I11"/>
  <c r="I12"/>
  <c r="I13"/>
  <c r="I14"/>
  <c r="I15"/>
  <c r="I16"/>
  <c r="I26"/>
  <c r="I71"/>
  <c r="I80"/>
  <c r="I81"/>
  <c r="I82"/>
  <c r="I84"/>
  <c r="I102"/>
  <c r="I103"/>
  <c r="I106"/>
  <c r="I107"/>
  <c r="I108"/>
  <c r="I109"/>
  <c r="I110"/>
  <c r="I111"/>
  <c r="I112"/>
  <c r="I119"/>
  <c r="I151"/>
  <c r="I152"/>
  <c r="I153"/>
  <c r="I76"/>
  <c r="G125"/>
</calcChain>
</file>

<file path=xl/sharedStrings.xml><?xml version="1.0" encoding="utf-8"?>
<sst xmlns="http://schemas.openxmlformats.org/spreadsheetml/2006/main" count="321" uniqueCount="178">
  <si>
    <t>ویژگی کد</t>
  </si>
  <si>
    <t>کدملی (Code)</t>
  </si>
  <si>
    <t>شرح کد (Value)</t>
  </si>
  <si>
    <t>حرفه‌ای</t>
  </si>
  <si>
    <t>فنی</t>
  </si>
  <si>
    <t>#</t>
  </si>
  <si>
    <t>#*</t>
  </si>
  <si>
    <t xml:space="preserve">ترزیق هر نوع داروی داخل عضله یا زیر جلدی (تشخیصی، درمانی و پیشگیرانه) </t>
  </si>
  <si>
    <t xml:space="preserve">ترزیق هر نوع داروی داخل شریانی </t>
  </si>
  <si>
    <t xml:space="preserve">ترزیق هر نوع داروی داخل وریدی </t>
  </si>
  <si>
    <t xml:space="preserve">تزریق عضلانی آنتی بیوتیک </t>
  </si>
  <si>
    <t>بخیه آماده یا چسب بخیه به هر اندازه</t>
  </si>
  <si>
    <t>ترميم ساده زخم‌هاي سطحي ناحيه پوست سر، گردن، زير بغل، اعضاي تناسلي خارجي، تنه و يا اندام‌ها (شامل دست‌ها و پاها)؛ تا 10 سانتيمتر</t>
  </si>
  <si>
    <t>#+</t>
  </si>
  <si>
    <t>ترميم ساده زخم‌هاي سطحي ناحيه پوست سر، گردن، زير بغل، اعضاي تناسلي خارجي، تنه و يا اندام‌ها (شامل دست‌ها و پاها)؛ به ازای هر 5 سانتيمتر اضافه</t>
  </si>
  <si>
    <t>ترميم ساده زخم‌هاي سطحي ناحيه صورت، گوش‌ها، پلك‌ها، بيني، لب‌ها و يا پرده‌هاي مخاطي؛ تا 7 سانتيمتر</t>
  </si>
  <si>
    <t>ترميم ساده زخم‌هاي سطحي ناحيه صورت، گوش‌ها، پلك‌ها، بيني، لب‌ها و يا پرده‌هاي مخاطي؛ به ازای هر 3 سانتيمتر اضافه</t>
  </si>
  <si>
    <t>بستن لایه به لایه زخم های ناحیه پوست سر، زیر بغل، تنه و یا اندام ها، دست ها، پاها و یا اعضای تناسلی خارجی؛ تا 10 سانتیمتر</t>
  </si>
  <si>
    <t>بستن لایه به لایه زخم های ناحیه پوست سر، زیر بغل، تنه، اندام ها، دست ها، پاها و یا اعضای تناسلی خارجی؛ به ازای هر 5 سانتیمتر اضافه</t>
  </si>
  <si>
    <t>بستن لایه به لایه زخم های ناحیه صورت، گوش ها، پلک ها، بینی، لب ها و یا پرده های مخاطی؛ تا 7 سانتیمتر</t>
  </si>
  <si>
    <t>بستن لایه به لایه زخم های ناحیه صورت، گوش ها، پلک ها، بینی، لب ها و یا پرده های مخاطی؛ به ازای هر 3 سانتیمتر اضافه</t>
  </si>
  <si>
    <t xml:space="preserve">اکوکارديوگرافي کامل در بيماران غيرمادرزادي </t>
  </si>
  <si>
    <t>آندوسکوپی دستگاه گوارش فوقانی شامل مری، معده، دئودنوم و یا ژژونوم تشخیصی، با یا بدون جمع آوری نمونه، بوسیله برس زدن یا شستشو با یا بدون بیوپسی منفرد یا متعدد</t>
  </si>
  <si>
    <t>کولونوسکوپی قابل انعطاف پروگزیمال به خم طحالی، تشخیصی با یا بدون جمع آوری نمونه بوسیله برس زدن یا شستشو با یا بدون کاهش فشار کولون با بیوپسی، منفرد یا متعدد (عمل مستقل)</t>
  </si>
  <si>
    <t>کولونوسکوپی از طریق استوما؛ تشخیصی، با یا بدون جمع آوری نمونه بوسیله برس زدن یا شستشوبا بیوپسی منفرد یا متعدد (عمل مستقل)</t>
  </si>
  <si>
    <t>آسپيراسيون و يا تزريق؛ مفصل يا بورس متوسط (مانند مفصل فكي-گيجگاهي، غرابي-ترقوه اي، مچ دست يا پا،آرنج،يا بورس اولكرانون)</t>
  </si>
  <si>
    <t>آسپيراسيون و يا تزريق؛ مفصل يا بورس بزرگ (مانند شانه، لگن، زانو، بورس تحت غرابي(ساب آكروميال))</t>
  </si>
  <si>
    <t>درآوردن جسم خارجی از مجرای گوش خارجی؛ با یا بدون بیهوشی عمومی</t>
  </si>
  <si>
    <t>درآوردن سرومن سفت شده، هر گوش به هر روش (شستشوی گوش، ساکشن و ...)</t>
  </si>
  <si>
    <t>لوله‌گذاری معده و آسپیراسیون یا لاواژ و شستشوی معده برای درمان (مثلا برای سموم خورده شده)</t>
  </si>
  <si>
    <t>واردکردن کاتتر به صورت موقت به داخل مثانه (برای مثال کاتتریزاسیون مستقیم برای اندازه گیری ادرار باقیمانده) یا تعبیه کاتتر ساده یا مشکل مثانه (Foley)</t>
  </si>
  <si>
    <t xml:space="preserve"> خارج کردن سوند (Foley)مثانه، ساده یا مشکل</t>
  </si>
  <si>
    <t>نمونه برداري اندومتر با يا بدون نمونه برداري اندوسرويكال بدون دیلاتاسیون به عنوان مثال Pipple (عمل مستقل)</t>
  </si>
  <si>
    <t>كارگذاري وسيله داخل رحمي (مثل IUD)</t>
  </si>
  <si>
    <t>خارج كردن وسيله داخل رحمي (مثل IUD)</t>
  </si>
  <si>
    <t>درآوردن بخیه سرکلاژ تحت بیهوشی (به جز بیحسی موضعی)</t>
  </si>
  <si>
    <t>کارگذاشتن پساری یا وسایل نگهدارنده دیگر داخل واژن یا کارگذاری دیافراگم یا سرویکال کاپ با دستور استفاده</t>
  </si>
  <si>
    <t>درمان آتروفی واژینال با لیزر</t>
  </si>
  <si>
    <t>شستشوی واژن و یا استعمال دارو برای بیماری قارچی، باکتریال یا انگلی</t>
  </si>
  <si>
    <t xml:space="preserve">کولپوسکوپی تمام واژن با سرویکس؛ با یا بدون بیوپسی </t>
  </si>
  <si>
    <t>کوتریزاسیون گردن رحم؛ الکتریکی یا حرارتی یا کرایوکوتری یا لیزر، برای بار اول یا تکراری</t>
  </si>
  <si>
    <t>تخریب ضایعات واژن؛ ساده یا وسیع (جراحی با لیزر، جراحی الکتریکی، جراحی کرایو و جراحی شیمیایی)</t>
  </si>
  <si>
    <t xml:space="preserve">سوراخ کردن هر گوش </t>
  </si>
  <si>
    <t>ساب سیژن برای یک ناحیه صورت</t>
  </si>
  <si>
    <t>انسیزیون و درناژ کیست پیلونیدال، ساده یا مشکل</t>
  </si>
  <si>
    <t>انسیزیون و درناژ هماتوم، سروما یا تجمع مایع پونکسیون و آسپیراسیون آبسه، هماتوم، بول یا کیست با هدایت رادیولوژیک</t>
  </si>
  <si>
    <t>دبریدمان پوست اگزمایی یا عفونی؛ تا 10 درصد از سطح بدن</t>
  </si>
  <si>
    <t>دبریدمان پوست اگزمایی یا عفونی؛ هر 10 درصد اضافه از سطح بدن</t>
  </si>
  <si>
    <t>دبریدمان پوست و بافت زیرجلدی شامل؛ ضخامت ناکامل یا تمام ضخامت</t>
  </si>
  <si>
    <t>نمونه‌برداري پوست، بافت زيرجلدي و يا بافت مخاطي (شامل ترميم اوليه)، منفرد یا متعدد</t>
  </si>
  <si>
    <t>پانچ بیوپسی پوست؛ منفرد یا متعدد</t>
  </si>
  <si>
    <t xml:space="preserve">برداشتن تكمه‌هاي پوستي، متعدد (تكمه‌هاي فيبروكوتانئوس)، در هر جاي بدن؛ با هر تعداد ضایعه </t>
  </si>
  <si>
    <t>اکسیزیون پوست و بافت زیرجلدی برای هیدرآدنیت زیر بغل یا مغبنی؛ با ترمیم ساده یا مشکل</t>
  </si>
  <si>
    <t>اکسیزیون پوستی و بافت زیرجلدی برای هیدرآدنیت (التهاب غدد عرق)؛ دور مقعدی، پرینه‌ای یا نافی؛ با ترمیم ساده یا مشکل</t>
  </si>
  <si>
    <t xml:space="preserve">اکسیزیون، ضایعات بدخیم، شامل هر ناحیه از بدن؛ قطر اکسیزیون تا 2 سانتیمتر </t>
  </si>
  <si>
    <t xml:space="preserve">نمونه‌برداری از ناخن (مثلاً خود ناخن، بستر، ماتریکس، هیپونیکیوم، چین های کناری و پروگزیمال ناخن) (عمل مستقل) </t>
  </si>
  <si>
    <t xml:space="preserve">تزريق، داخل ضايعات؛ یک تا هفت ضايعه </t>
  </si>
  <si>
    <t>تزريق، داخل ضايعات؛ بیش از هفت ضایعه</t>
  </si>
  <si>
    <t>خالکوبی، داخل جلدی با استفاده از رنگدانه غیرمحلول جهت تصحیح رنگ ضایعه پوستی، شامل میکروپیگمانتاسیون؛ با هر میزان سانتیمتر مربع</t>
  </si>
  <si>
    <t>تزریق ماده پرکننده زیر پوستی (برای مثال کلاژن)؛ به هر میزان سی‌سی</t>
  </si>
  <si>
    <t>تزریق بوتاکس تحت گاید EMG؛ هر ناحیه (اندام) بدن</t>
  </si>
  <si>
    <t xml:space="preserve">تعبیه کپسول‌ یا قرص‌های هورمونی قابل کاشت جلوگیری کننده از بارداری یا خارج کردن کپسول‌های قابل کاشت جلوگیری کننده از بارداری </t>
  </si>
  <si>
    <t>خارج کردن و کاشت مجدد کپسول‌های جدید قابل کاشت جلوگیری کننده از بارداری</t>
  </si>
  <si>
    <t>تعبیه یا برداشت ابزار آزادکننده دارو، مقاوم به تخریب بیولوژیک</t>
  </si>
  <si>
    <t>برداشت و تعبیه دوباره ابزار آزادکننده دارو، مقاوم به تخریب بیولوژیک</t>
  </si>
  <si>
    <t>بستن ثانويه زخم جراحي سطحی با ترمیم ساده ثانویه</t>
  </si>
  <si>
    <t>کاشت مو به هر روش به ازای هر 500 فولیکول (شامل برداشت فولیکول به هر روش و کاشت در همه مراحل می‌باشد)</t>
  </si>
  <si>
    <t>#*+</t>
  </si>
  <si>
    <t>کاشت مو بیش از 2000 فولیکول و به ازای هر 500 فولیکول اضافه (شامل برداشت فولیکول به هر روش و کاشت در همه مراحل می‌باشد)</t>
  </si>
  <si>
    <t>کاشت ابرو، مژه و یا مناطق اسکارینگ به ازای هر 500 فولیکول</t>
  </si>
  <si>
    <t>لایه‌برداری (Peeling) شیمیایی؛ اپیدرمال یا درمال</t>
  </si>
  <si>
    <t>*</t>
  </si>
  <si>
    <t>سرویکوپلاستی</t>
  </si>
  <si>
    <t>بلفاروپلاستي، پلك فوقاني يا تحتاني؛ با يا بدون برداشتن توده چربي یا پوست اضافی؛ هر پلك</t>
  </si>
  <si>
    <t xml:space="preserve">ریتیدکتومی؛ پیشانی </t>
  </si>
  <si>
    <t>ریتیدکتومی؛ خطوط چین بین دو ابرو یا گردن با تقویت پلاتیسما (فلپ پلاتیسمایی، P-Flap)</t>
  </si>
  <si>
    <t>ریتیدکتومی گونه، چانه، گردن و گیجگاه؛ هر ناحیه آناتومی</t>
  </si>
  <si>
    <t>ریتیدکتومی فلپ عضلانی-آپونوروزی سطحی (SMAS)</t>
  </si>
  <si>
    <t xml:space="preserve">اکسیزیون پوست و بافت زیرجلدی اضافی یا لیپکتومی در بازو، ساعد یا دست و بقیه مناطق </t>
  </si>
  <si>
    <t>لایه چربی زیر چانه (غبغب)</t>
  </si>
  <si>
    <t>برداشتن چربی با استفاده از لیپوساکشن؛ سر و گردن</t>
  </si>
  <si>
    <t>برداشتن چربی با استفاده از لیپوساکشن؛ تنه، اندام فوقانی و اندام تحتانی؛ هر ناحیه آناتومیک</t>
  </si>
  <si>
    <t>تزریق چربی به ازای هر ناحیه آناتومیک، شامل اقدامات برداشت، آماده سازی و تزریق برای هر ناحیه</t>
  </si>
  <si>
    <t>جابه‌جایی چربی هر ناحیه آناتومیک</t>
  </si>
  <si>
    <t>درمان ابتدايي سوختگي درجه يک با پانسمان ساده</t>
  </si>
  <si>
    <t>درمان سوختگی درجه دو زمانی که فقط درمان موضعی لازم باشد، پانسمان و یا دبریدمان، بدون بیهوشی، بار اول یا دفعات بعدی تا 10 درصد سطح بدن</t>
  </si>
  <si>
    <t xml:space="preserve">درمان سوختگی درجه دو(بیش از 10 درصد سطح بدن)، پانسمان و یا دبریدمان، با یا بدون بیهوشی، بار اول یا دفعات بعدی </t>
  </si>
  <si>
    <t>درمان سوختگی درجه سه پانسمان و یا دبریدمان قسمتی از ضخامت پوست اولیه یا ثانویه، با یا بدون بیهوشی، تا 10 درصد سطح بدن</t>
  </si>
  <si>
    <t>درمان سوختگی درجه سه پانسمان و یا دبریدمان قسمتی از ضخامت پوست اولیه یا ثانویه، با یا بدون بیهوشی، بیش از 10 درصد سطح بدن</t>
  </si>
  <si>
    <t>خارج کردن و کشیدن استپلرهای پوستی به ازای هر ناحیه</t>
  </si>
  <si>
    <t>تخریب ضایعات بدخیم و زگيل‌هاي تناسلي مثل كونديلوماها در ناحيه تناسلي، كشاله ران و مقعد به هر تعداد با روش الكتروسرجري</t>
  </si>
  <si>
    <t>ليزر موهای زائد ناحیه صورت به ازای هر جلسه حداقل نيم ساعت</t>
  </si>
  <si>
    <t>ليزر موهای زائد به جزء ناحیه صورت به ازای هر جلسه حداقل نيم ساعت</t>
  </si>
  <si>
    <t>انجام و تفسیر کاپیلرسکوپی به منظور تشخيص رينود ثانويه</t>
  </si>
  <si>
    <t>انجام و تفسیر تست پاترژی (تست بهجت- Behcet test)</t>
  </si>
  <si>
    <t>پونکسیون و آسپیراسیون کیست پستان</t>
  </si>
  <si>
    <t>ماستوتومی با اکسپلوراسیون یا درناژ آبسه عمقی</t>
  </si>
  <si>
    <t>ماستوپکسی</t>
  </si>
  <si>
    <t>ماموپلاستی، بزرگ کردن پستان؛ بدون گذاشتن پروتز</t>
  </si>
  <si>
    <t>گذاشتن یا خارج کردن پروتز پستان زیر بافت پستان</t>
  </si>
  <si>
    <t>کارگذاری پروتز پستان بلافاصله بعد از ماستوپکسی یا ماستکتومی یا حین بازسازی</t>
  </si>
  <si>
    <t>کپسولوتومی دور پروتز باز پستان</t>
  </si>
  <si>
    <t>اصلاح بازسازی قبلی پستان</t>
  </si>
  <si>
    <t>تهیه قالب برای پروتز پستان</t>
  </si>
  <si>
    <t>ترمیم دیاستاز رکتوز و پیلیکیشن و ایجاد خط کمری</t>
  </si>
  <si>
    <t>آمبلیکوپلاستی</t>
  </si>
  <si>
    <t>بزرگ کردن لب با پروتز و یا با فلپ‌های موضعی</t>
  </si>
  <si>
    <t xml:space="preserve">عمل تعبیه پروتز باسن </t>
  </si>
  <si>
    <r>
      <t>انجام معاينات الکترودياگنوز (</t>
    </r>
    <r>
      <rPr>
        <b/>
        <sz val="11"/>
        <color indexed="8"/>
        <rFont val="B Nazanin"/>
        <charset val="178"/>
      </rPr>
      <t>EMG و NCS)؛ شامل اخذ شرح حال، انجام معاينات باليني؛ انجام الكتردياگنوز و کليه خدمات مرتبط با آن از جمله موج F و H، ارائه تشخيص و تهيه گزارش، يک اندام (کد ديگري همزمان با اين کد قابل محاسبه و اخذ نمي باشد)</t>
    </r>
  </si>
  <si>
    <r>
      <t xml:space="preserve">                   ECG</t>
    </r>
    <r>
      <rPr>
        <b/>
        <sz val="11"/>
        <color indexed="8"/>
        <rFont val="B Nazanin"/>
        <charset val="178"/>
      </rPr>
      <t xml:space="preserve"> با تفسير و گزارش                                                                                                                                    </t>
    </r>
  </si>
  <si>
    <t>تعرفه خصوصی 1401با دفترچه (در صورت تعهد بیمه)</t>
  </si>
  <si>
    <t>تعرفه خصوصی(آزاد) 1401</t>
  </si>
  <si>
    <t>تعرفه دولتی 1401</t>
  </si>
  <si>
    <r>
      <t>ترمیم مشکل ناحیه تنه؛ تا 7.5 سانتیمتر (</t>
    </r>
    <r>
      <rPr>
        <sz val="12"/>
        <color rgb="FFFF0000"/>
        <rFont val="B Traffic"/>
        <charset val="178"/>
      </rPr>
      <t>در صورتی که جنبه زیبایی داشته باشد، کد * محسوب می‌گردد)</t>
    </r>
  </si>
  <si>
    <r>
      <t>ترمیم مشکل پوست سر، بازو و یا ساق پا؛ تا 7.5 سانتیمتر(</t>
    </r>
    <r>
      <rPr>
        <sz val="12"/>
        <color rgb="FFFF0000"/>
        <rFont val="B Traffic"/>
        <charset val="178"/>
      </rPr>
      <t>در صورتی که جنبه زیبایی داشته باشد، کد * محسوب می‌گردد)</t>
    </r>
  </si>
  <si>
    <r>
      <t xml:space="preserve">ترمیم مشکل، ناحیه پیشانی، گونه، چانه، دهان، گردن، زیر بغل، اعضای تناسلی، دست ها و یا پاها؛ تا 7.5 سانتیمتر </t>
    </r>
    <r>
      <rPr>
        <sz val="12"/>
        <color rgb="FFFF0000"/>
        <rFont val="B Traffic"/>
        <charset val="178"/>
      </rPr>
      <t>(در صورتی که جنبه زیبایی داشته باشد، کد * محسوب می‌گردد)</t>
    </r>
  </si>
  <si>
    <r>
      <t>ترمیم مشکل پلک ها، بینی، گوش ها و یا لب ها؛ تا 7.5 سانتیمتر</t>
    </r>
    <r>
      <rPr>
        <sz val="12"/>
        <color rgb="FFFF0000"/>
        <rFont val="B Traffic"/>
        <charset val="178"/>
      </rPr>
      <t>(به کدهای 602575 تا 602580 نیز مراجعه گردد) (در صورتی که جنبه زیبایی داشته باشد، کد * محسوب می‌گردد)</t>
    </r>
  </si>
  <si>
    <r>
      <t>ترمیم مشکل هر ناحیه از بدن به ازای هر 5 سانتیمتر اضافی یا کمتر از آن(</t>
    </r>
    <r>
      <rPr>
        <sz val="12"/>
        <color rgb="FFFF0000"/>
        <rFont val="B Traffic"/>
        <charset val="178"/>
      </rPr>
      <t>در صورتی که جنبه زیبایی داشته باشد، کد * محسوب می‌گردد)</t>
    </r>
  </si>
  <si>
    <r>
      <t xml:space="preserve"> </t>
    </r>
    <r>
      <rPr>
        <sz val="12"/>
        <color indexed="8"/>
        <rFont val="Calibri"/>
        <family val="2"/>
      </rPr>
      <t>EEG</t>
    </r>
    <r>
      <rPr>
        <sz val="12"/>
        <color indexed="8"/>
        <rFont val="B Traffic"/>
        <charset val="178"/>
      </rPr>
      <t xml:space="preserve"> روتين در حالت خواب يا هوشياري يا کما</t>
    </r>
  </si>
  <si>
    <r>
      <t>اسپیرومتری ساده (</t>
    </r>
    <r>
      <rPr>
        <sz val="12"/>
        <color indexed="8"/>
        <rFont val="Calibri"/>
        <family val="2"/>
      </rPr>
      <t>SVC</t>
    </r>
    <r>
      <rPr>
        <sz val="12"/>
        <color indexed="8"/>
        <rFont val="B Traffic"/>
        <charset val="178"/>
      </rPr>
      <t>) شامل ظرفیت حیاتی آهسته همراه با منحنی آن در بزرگسالان</t>
    </r>
  </si>
  <si>
    <r>
      <t>اسپیرومتری ساده (</t>
    </r>
    <r>
      <rPr>
        <sz val="12"/>
        <color indexed="8"/>
        <rFont val="Calibri"/>
        <family val="2"/>
      </rPr>
      <t>SVC</t>
    </r>
    <r>
      <rPr>
        <sz val="12"/>
        <color indexed="8"/>
        <rFont val="B Traffic"/>
        <charset val="178"/>
      </rPr>
      <t>) شامل ظرفیت حیاتی آهسته همراه با منحنی آن در نوزادان و اطفال زیر 2 سال</t>
    </r>
  </si>
  <si>
    <r>
      <t>اسپیرمتری شامل ظرفیت حیاتی آهسته (</t>
    </r>
    <r>
      <rPr>
        <sz val="12"/>
        <color indexed="8"/>
        <rFont val="Calibri"/>
        <family val="2"/>
      </rPr>
      <t>SVC</t>
    </r>
    <r>
      <rPr>
        <sz val="12"/>
        <color indexed="8"/>
        <rFont val="B Traffic"/>
        <charset val="178"/>
      </rPr>
      <t>) ظرفیت حیاتی حداکثر اجباری (</t>
    </r>
    <r>
      <rPr>
        <sz val="12"/>
        <color indexed="8"/>
        <rFont val="Calibri"/>
        <family val="2"/>
      </rPr>
      <t>FVC</t>
    </r>
    <r>
      <rPr>
        <sz val="12"/>
        <color indexed="8"/>
        <rFont val="B Traffic"/>
        <charset val="178"/>
      </rPr>
      <t>)، حداکثر ظرفیت تنفسی دقیقه ای ارادی (</t>
    </r>
    <r>
      <rPr>
        <sz val="12"/>
        <color indexed="8"/>
        <rFont val="Calibri"/>
        <family val="2"/>
      </rPr>
      <t>MVV</t>
    </r>
    <r>
      <rPr>
        <sz val="12"/>
        <color indexed="8"/>
        <rFont val="B Traffic"/>
        <charset val="178"/>
      </rPr>
      <t>) همراه با منحنی های حجم-جریان و حجم- زمان تنفسی، قبل و بعد از دوز آزمایش برونکودیلاتور</t>
    </r>
  </si>
  <si>
    <r>
      <t>آسپيراسيون و يا تزريق؛ مفصل كوچك يا بورس (مانند انگشتان دست یا پا) (</t>
    </r>
    <r>
      <rPr>
        <sz val="12"/>
        <color rgb="FFFF0000"/>
        <rFont val="B Traffic"/>
        <charset val="178"/>
      </rPr>
      <t>(هزینه رادیولوژی به صورت جداگانه محاسبه می‌گردد) (در صورتی که جنبه زیبایی داشته باشد، کد * محسوب می‌گردد)</t>
    </r>
  </si>
  <si>
    <r>
      <t xml:space="preserve">آزمون بدون استرس جنین (NST) </t>
    </r>
    <r>
      <rPr>
        <sz val="12"/>
        <color rgb="FFFF0000"/>
        <rFont val="B Traffic"/>
        <charset val="178"/>
      </rPr>
      <t>(این کد را با کدهای 502155، 502160 و502170 گزارش نگردد)</t>
    </r>
  </si>
  <si>
    <r>
      <t xml:space="preserve">آسپیراسیون سوزنی (FNA)؛ بدون هدایت رادیولوژیک </t>
    </r>
    <r>
      <rPr>
        <sz val="12"/>
        <color rgb="FFFF0000"/>
        <rFont val="B Traffic"/>
        <charset val="178"/>
      </rPr>
      <t>(برای هدایت رادیولوژیک به کد 100010 مراجعه گردد)</t>
    </r>
  </si>
  <si>
    <r>
      <t xml:space="preserve">جراحی آکنه (برای مثال مارسوپیالیزاسیون، باز کردن یا برداشت چندین میلیا، کومدون‌ها، کیست و یا پوستول) </t>
    </r>
    <r>
      <rPr>
        <sz val="12"/>
        <color rgb="FFFF0000"/>
        <rFont val="B Traffic"/>
        <charset val="178"/>
      </rPr>
      <t>(در صورتی که جنبه زیبایی داشته باشد، کد * محسوب می‌گردد)</t>
    </r>
  </si>
  <si>
    <t>انسیزیون و درناژ آبسه (برای مثال کاربانکل، هیدرآدنیت چرکی، آبسه جلدی یا زیرجلدی، کیست، فرونکل، پارونشیا)</t>
  </si>
  <si>
    <r>
      <t>انسیزیون و درآوردن جسم خارجی؛ بافت زیرجلدی؛ ساده یا مشکل</t>
    </r>
    <r>
      <rPr>
        <sz val="12"/>
        <color rgb="FFFF0000"/>
        <rFont val="B Traffic"/>
        <charset val="178"/>
      </rPr>
      <t xml:space="preserve"> (برای گزارش نمودن اکسپلوراسیون زخم ناشی از ترومای نافذ بدون انجام لاپاروتومی یا توراکوتومی به کدهای 200010 تا 200020 بر حسب مورد مراجعه گردد) (برای گزارش نمودن دبریدمان همراه با شکستگی(های) باز استخوانی و یا دررفتگیها از کدهای 100065 و 100070 بر حسب مورد استفاده گردد)</t>
    </r>
  </si>
  <si>
    <r>
      <t xml:space="preserve">انسیزیون و درناژ هماتوم، سروما یا تجمع مایع پونکسیون و آسپیراسیون آبسه، هماتوم، بول یا کیست بدون هدایت رادیولوژیک </t>
    </r>
    <r>
      <rPr>
        <sz val="12"/>
        <color rgb="FFFF0000"/>
        <rFont val="B Traffic"/>
        <charset val="178"/>
      </rPr>
      <t>(برای محاسبه هزینه این خدمت به همراه هزینه رادیولوژی به کد 100040 مراجعه گردد)</t>
    </r>
  </si>
  <si>
    <r>
      <t xml:space="preserve">انسیزیون و درناژ، مشکل، عفونت زخم جراحی </t>
    </r>
    <r>
      <rPr>
        <sz val="12"/>
        <color rgb="FFFF0000"/>
        <rFont val="B Traffic"/>
        <charset val="178"/>
      </rPr>
      <t>(برای بستن ثانویه زخم جراحی به کدهای 100235 و 100285 مراجعه گردد)</t>
    </r>
  </si>
  <si>
    <r>
      <t>تراشيدن يا بريدن ضايعه شاخي خوش‌خيم (مثل ميخچه و پينه ) تا دو ضایعه</t>
    </r>
    <r>
      <rPr>
        <sz val="12"/>
        <color rgb="FFFF0000"/>
        <rFont val="B Traffic"/>
        <charset val="178"/>
      </rPr>
      <t>(در صورتي که جنبه زيبايي داشته باشد، کد * محسوب مي‌گردد)</t>
    </r>
  </si>
  <si>
    <r>
      <t xml:space="preserve">تراشيدن يا بريدن ضايعه شاخي خوش‌خيم (مثل ميخچه و پينه ) بیش از دو ضایعه </t>
    </r>
    <r>
      <rPr>
        <sz val="12"/>
        <color rgb="FFFF0000"/>
        <rFont val="B Traffic"/>
        <charset val="178"/>
      </rPr>
      <t>(در صورتي که جنبه زيبايي داشته باشد، کد * محسوب مي‌گردد)</t>
    </r>
  </si>
  <si>
    <r>
      <t xml:space="preserve">اکسیزیون یا تراشیدن ضایعات خوش‌خیم درم یا اپیدرم، منفرد، در تنه، بازوها یا ساق؛ در پوست سر، گردن، دست ها، پاها، ناحیه تناسلی؛ در صورت، گوش ها، پلک ها، بینی، لب ها، پرده های مخاطی؛ به قطر کمتر از 2 سانتیمتر </t>
    </r>
    <r>
      <rPr>
        <sz val="12"/>
        <color rgb="FFFF0000"/>
        <rFont val="B Traffic"/>
        <charset val="178"/>
      </rPr>
      <t>(در صورتی که جنبه زیبایی داشته باشد، کد * محسوب می‌گردد)</t>
    </r>
  </si>
  <si>
    <r>
      <t xml:space="preserve">اکسیزیون یا تراشیدن ضایعات خوش‌خیم درم یا اپیدرم، منفرد، در تنه، بازوها یا ساق؛ در پوست سر، گردن، دست ها، پاها، ناحیه تناسلی، صورت، گوش ها، پلک ها، بینی، لب‌ها و پرده های مخاطی؛ به قطر بیش از 2 سانتیمتر </t>
    </r>
    <r>
      <rPr>
        <sz val="12"/>
        <color rgb="FFFF0000"/>
        <rFont val="B Traffic"/>
        <charset val="178"/>
      </rPr>
      <t>(برای پلکها زمانی که فراتر از پوست درگیر باشد به کدهای 602490 به بعد مراجعه گردد)</t>
    </r>
  </si>
  <si>
    <r>
      <t>اکسیزیون، ضایعات بدخیم، هر ناحیه از بدن؛ قطر اکسیزیون بیش از 2 سانتیمتر (</t>
    </r>
    <r>
      <rPr>
        <sz val="12"/>
        <color rgb="FFFF0000"/>
        <rFont val="B Traffic"/>
        <charset val="178"/>
      </rPr>
      <t xml:space="preserve">برای پلک ها زمانی که فراتر از پوست درگیر باشد به کدهای 602490 به بعد مراجعه گردد) </t>
    </r>
  </si>
  <si>
    <r>
      <t>کوتاه کردن (trimming) ناخن دیستروفیک برای اهداف درمانی (مانند بیماران دیابتیک)؛ هر تعداد (</t>
    </r>
    <r>
      <rPr>
        <sz val="12"/>
        <color rgb="FFFF0000"/>
        <rFont val="B Traffic"/>
        <charset val="178"/>
      </rPr>
      <t>در صورتی که جنبه زیبایی داشته باشد، کد * محسوب می‌گردد)</t>
    </r>
  </si>
  <si>
    <r>
      <t xml:space="preserve">برداشتن با یا بدون دبریدمان ناخن با یا بدون تخلیه هماتوم ناخن( </t>
    </r>
    <r>
      <rPr>
        <sz val="12"/>
        <color rgb="FFFF0000"/>
        <rFont val="B Traffic"/>
        <charset val="178"/>
      </rPr>
      <t>در صورتی که جنبه زیبایی داشته باشد، کد * محسوب می‌گردد)</t>
    </r>
  </si>
  <si>
    <r>
      <t xml:space="preserve">اکسیزیون ناخن و بستر ناخن به صورت ناقص یا کامل برای مثال ناخن در گوشت فرورفته با یا بدون اکسیزیون گوه ای پوست کنار ناخن </t>
    </r>
    <r>
      <rPr>
        <sz val="12"/>
        <color rgb="FFFF0000"/>
        <rFont val="B Traffic"/>
        <charset val="178"/>
      </rPr>
      <t>( در صورتی که جنبه زیبایی داشته باشد، کد * محسوب می‌گردد)</t>
    </r>
  </si>
  <si>
    <r>
      <t xml:space="preserve">اکسیزیون ناخن و بستر ناخن به صورت ناقص یا کامل با آمپوتاسیون قسمتی از بند دیستال انگشت </t>
    </r>
    <r>
      <rPr>
        <sz val="12"/>
        <color rgb="FFFF0000"/>
        <rFont val="B Traffic"/>
        <charset val="178"/>
      </rPr>
      <t>(در صورت انجام گرافت پوستی از کد 100320 استفاده گردد)</t>
    </r>
  </si>
  <si>
    <r>
      <t xml:space="preserve">اکسیزیون کیست یا سینوس پیلونیدال؛ ساده، وسیع یا مشکل </t>
    </r>
    <r>
      <rPr>
        <sz val="12"/>
        <color rgb="FFFF0000"/>
        <rFont val="B Traffic"/>
        <charset val="178"/>
      </rPr>
      <t>(برای انسیزیون کیست پیلونیدال به کد 100025 مراجعه گردد)</t>
    </r>
  </si>
  <si>
    <r>
      <t xml:space="preserve">تزریق بوتولینوم؛ هر ناحیه بدن </t>
    </r>
    <r>
      <rPr>
        <sz val="12"/>
        <color rgb="FFFF0000"/>
        <rFont val="B Traffic"/>
        <charset val="178"/>
      </rPr>
      <t>(در صورتیکه جنبه زیبایی داشته باشد، کد * محسوب می‌گردد.) (مطابق استانداردهای ابلاغی وزارت بهداشت، درمان و آموزش پزشکی تحت پوشش خواهد بود.)</t>
    </r>
  </si>
  <si>
    <r>
      <t xml:space="preserve">بستن ثانویه زخم جراحی یا بازشدگی زخم dehiscence، عارضه دار شده </t>
    </r>
    <r>
      <rPr>
        <sz val="12"/>
        <color rgb="FFFF0000"/>
        <rFont val="B Traffic"/>
        <charset val="178"/>
      </rPr>
      <t>(برای پک کردن یا بستن ثانویه زخم ساده به کد 100235 مراجعه گردد)</t>
    </r>
  </si>
  <si>
    <r>
      <t xml:space="preserve">تراش پوستی؛ تمام صورت </t>
    </r>
    <r>
      <rPr>
        <b/>
        <sz val="11"/>
        <color rgb="FFFF0000"/>
        <rFont val="B Nazanin"/>
        <charset val="178"/>
      </rPr>
      <t>(در خصوص بیماران دچار سوختگی، تحت پوشش بیمه پایه است)</t>
    </r>
  </si>
  <si>
    <r>
      <t xml:space="preserve">تراش پوستی قسمتی از صورت با هر تعداد ضایعه </t>
    </r>
    <r>
      <rPr>
        <b/>
        <sz val="11"/>
        <color rgb="FFFF0000"/>
        <rFont val="B Nazanin"/>
        <charset val="178"/>
      </rPr>
      <t>(در خصوص بیماران دچار سوختگی، تحت پوشش بیمه پایه است)</t>
    </r>
  </si>
  <si>
    <t>اکسیزیون پوست و بافت زیرجلدی اضافی در شکم شامل (لیپکتومی)، یا ران، ساق، هیپ، باسن؛ هر ناحیه آناتومی (تنها در خصوص آبدومینوپلاستی درمانی که طبق استاندارد و دستورالعمل وزارت بهداشت، درمان و آموزش پزشکی، جنبه درمانی داشته باشد، تحت پوشش بیمه پایه است)</t>
  </si>
  <si>
    <t>اکسیزیون پوست و بافت زیرجلدی اضافی در شکم (آبدومینوپلاستی) (تنها در خصوص آبدومینوپلاستی درمانی که طبق استاندارد و دستورالعمل وزارت بهداشت، درمان و آموزش پزشکی، جنبه درمانی داشته باشد، تحت پوشش بیمه پایه است)</t>
  </si>
  <si>
    <r>
      <t>کشیدن بخیه تا 10 گره یا تا 10 سانتی متر توسط پزشک دیگر</t>
    </r>
    <r>
      <rPr>
        <b/>
        <sz val="11"/>
        <color rgb="FFFF0000"/>
        <rFont val="B Nazanin"/>
        <charset val="178"/>
      </rPr>
      <t>(در صورت انجام در اورژانس بیمارستان در تعهد بیمه پایه می‌باشد)</t>
    </r>
  </si>
  <si>
    <r>
      <t xml:space="preserve">کشیدن بخیه بیش از 10 گره یا بیش از 10 سانتمتر توسط پزشک دیگر </t>
    </r>
    <r>
      <rPr>
        <b/>
        <sz val="11"/>
        <color rgb="FFFF0000"/>
        <rFont val="B Nazanin"/>
        <charset val="178"/>
      </rPr>
      <t>(در صورت انجام در اورژانس بیمارستان در تعهد بیمه پایه می‌باشد)</t>
    </r>
  </si>
  <si>
    <r>
      <t xml:space="preserve">شستشو و پانسمان ساده کوچک یا متوسط تا 20 سانتیمتر </t>
    </r>
    <r>
      <rPr>
        <b/>
        <sz val="11"/>
        <color rgb="FFFF0000"/>
        <rFont val="B Nazanin"/>
        <charset val="178"/>
      </rPr>
      <t>(در صورت انجام در اورژانس بیمارستان در تعهد بیمه پایه می‌باشد)</t>
    </r>
  </si>
  <si>
    <r>
      <t>شستشو و پانسمان ساده بزرگ بیش از20 سانتیمتر(</t>
    </r>
    <r>
      <rPr>
        <b/>
        <sz val="11"/>
        <color rgb="FFFF0000"/>
        <rFont val="B Nazanin"/>
        <charset val="178"/>
      </rPr>
      <t>در صورت انجام در اورژانس بیمارستان در تعهد بیمه پایه می‌باشد)</t>
    </r>
  </si>
  <si>
    <r>
      <t xml:space="preserve">اسکاروتومی؛ انسیزیون اولیه </t>
    </r>
    <r>
      <rPr>
        <b/>
        <sz val="11"/>
        <color rgb="FFFF0000"/>
        <rFont val="B Nazanin"/>
        <charset val="178"/>
      </rPr>
      <t>(در خصوص بیماران دچار سوختگی، تحت پوشش بیمه پایه محسوب میگردد)</t>
    </r>
  </si>
  <si>
    <r>
      <t>اسکاروتومی؛ هر انسیزیون اضافی (</t>
    </r>
    <r>
      <rPr>
        <b/>
        <sz val="11"/>
        <color rgb="FFFF0000"/>
        <rFont val="B Nazanin"/>
        <charset val="178"/>
      </rPr>
      <t>در خصوص بیماران دچار سوختگی، تحت پوشش بیمه پایه محسوب میگردد) (برای دبریدمان یا کورتاژ زخم سوختگی به کدهای 100555 و 100560 مراجعه گردد)</t>
    </r>
  </si>
  <si>
    <r>
      <t xml:space="preserve">تخريب ضايعات خوش‌خيم به هر روش؛ به ازای هر جلسه </t>
    </r>
    <r>
      <rPr>
        <b/>
        <sz val="11"/>
        <color rgb="FFFF0000"/>
        <rFont val="B Nazanin"/>
        <charset val="178"/>
      </rPr>
      <t>(در صورتی که جنبه زیبایی داشته باشد، کد * محسوب می‌گردد)</t>
    </r>
  </si>
  <si>
    <r>
      <t xml:space="preserve">تخريب ضايعات پروليفراتيو عروقي بيوژني گرانولوم و تومورهاي عروقی تا 10 سانتی‌متر؛ به هر روش </t>
    </r>
    <r>
      <rPr>
        <b/>
        <sz val="11"/>
        <color rgb="FFFF0000"/>
        <rFont val="B Nazanin"/>
        <charset val="178"/>
      </rPr>
      <t>(در صورتی که جنبه زیبایی داشته باشد، کد * محسوب می‌گردد)</t>
    </r>
  </si>
  <si>
    <r>
      <t>تخريب ضايعات پروليفراتيو عروقي بيوژني گرانولوم و تومورهاي عروقی بین 10 تا 50 سانتی‌متر؛ به هر روش (</t>
    </r>
    <r>
      <rPr>
        <b/>
        <sz val="11"/>
        <color rgb="FFFF0000"/>
        <rFont val="B Nazanin"/>
        <charset val="178"/>
      </rPr>
      <t>در صورتی که جنبه زیبایی داشته باشد، کد * محسوب می‌گردد)</t>
    </r>
  </si>
  <si>
    <r>
      <t xml:space="preserve">تخريب ضايعات پروليفراتيو عروقي بيوژني گرانولوم و تومورهاي عروقی بیش از 50 سانتی‌متر؛ به هر روش </t>
    </r>
    <r>
      <rPr>
        <b/>
        <sz val="11"/>
        <color rgb="FFFF0000"/>
        <rFont val="B Nazanin"/>
        <charset val="178"/>
      </rPr>
      <t>(در صورتی که جنبه زیبایی داشته باشد، کد * محسوب می‌گردد)</t>
    </r>
  </si>
  <si>
    <r>
      <t xml:space="preserve">تخریب زگیل و مولوسکوم با هر تعداد ضایعه </t>
    </r>
    <r>
      <rPr>
        <b/>
        <sz val="11"/>
        <color rgb="FFFF0000"/>
        <rFont val="B Nazanin"/>
        <charset val="178"/>
      </rPr>
      <t>(برای تخریب زگیل های معمولی یا پلانتار به کدهای 100575 و 100580 مراجعه گردد)</t>
    </r>
  </si>
  <si>
    <r>
      <t xml:space="preserve">کوتریزاسیون شیمیایی برای بافت گرانولاسیون، نسج برجسته، سینوس یا فیستول؛ هر تعداد ضایعه </t>
    </r>
    <r>
      <rPr>
        <b/>
        <sz val="11"/>
        <color rgb="FFFF0000"/>
        <rFont val="B Nazanin"/>
        <charset val="178"/>
      </rPr>
      <t>(کد 100600 همراه با کدهای مربوط به برداشتن یا اکسیزیون همان ضایعه گزارش نگردد)</t>
    </r>
  </si>
  <si>
    <r>
      <t>کرایوتراپی (یخ آب دی اکسیدکربن و نیتروژن مایع) برای مثال آکنه یا پوسته‌ریزی شیمیایی آکنه (خمیر مخصوص آکنه، اسید) و یا درمان بیماری های پوستی مانند سالک، زگیل، مولوسکوم و غیره</t>
    </r>
    <r>
      <rPr>
        <b/>
        <sz val="11"/>
        <color rgb="FFFF0000"/>
        <rFont val="B Nazanin"/>
        <charset val="178"/>
      </rPr>
      <t>(در صورتی که جنبه زیبایی داشته باشد * محسوب می‌گردد)</t>
    </r>
  </si>
  <si>
    <r>
      <t xml:space="preserve">پونکسیون و آسپیراسیون کیست پستان هر کیست اضافه </t>
    </r>
    <r>
      <rPr>
        <b/>
        <sz val="11"/>
        <color rgb="FFFF0000"/>
        <rFont val="B Nazanin"/>
        <charset val="178"/>
      </rPr>
      <t>(هزینه رادیولوژی به طور جداگانه محاسبه می‌گردد)</t>
    </r>
  </si>
  <si>
    <r>
      <t xml:space="preserve">انجام تزريق براي داكتوگرام يا گالاكتوگرام پستان </t>
    </r>
    <r>
      <rPr>
        <b/>
        <sz val="11"/>
        <color rgb="FFFF0000"/>
        <rFont val="B Nazanin"/>
        <charset val="178"/>
      </rPr>
      <t>(هزينه راديولوژي به طور جداگانه محاسبه مي گردد)</t>
    </r>
  </si>
  <si>
    <r>
      <t>بیوپسی پستان؛ از طریق پوست، با سوزن کلفت، بدون هدایت رادیولوژیک (عمل مستقل)</t>
    </r>
    <r>
      <rPr>
        <b/>
        <sz val="11"/>
        <color rgb="FFFF0000"/>
        <rFont val="B Nazanin"/>
        <charset val="178"/>
      </rPr>
      <t>(برای آسپیراسیون با سوزن نازک، کد 100005 استفاده گردد) (هزینه رادیولوژی به طور جداگانه محاسبه می‌گردد)</t>
    </r>
  </si>
  <si>
    <r>
      <t>بیوپسي یا انسیزیون پستان؛ از طريق پوست، با استفاده از سوزن كلفت و تحت هدايت راديولوژيک (</t>
    </r>
    <r>
      <rPr>
        <b/>
        <sz val="11"/>
        <color rgb="FFFF0000"/>
        <rFont val="B Nazanin"/>
        <charset val="178"/>
      </rPr>
      <t>هزينه راديولوژی جداگانه قابل محاسبه نمي‌‌باشد)</t>
    </r>
  </si>
  <si>
    <r>
      <t xml:space="preserve">بیوپسي یا انسیزیون پستان؛ از طريق پوست با كمک ابزار بیوپسي و يا خلاء خودكار(وکیوم)، تحت هدايت راديولوژيک </t>
    </r>
    <r>
      <rPr>
        <b/>
        <sz val="11"/>
        <color rgb="FFFF0000"/>
        <rFont val="B Nazanin"/>
        <charset val="178"/>
      </rPr>
      <t>(هزينه راديولوژی جداگانه قابل محاسبه نمی‌باشد)</t>
    </r>
  </si>
  <si>
    <r>
      <t xml:space="preserve">ماموپلاستی، کوچک کردن پستان </t>
    </r>
    <r>
      <rPr>
        <b/>
        <sz val="11"/>
        <color rgb="FFFF0000"/>
        <rFont val="B Nazanin"/>
        <charset val="178"/>
      </rPr>
      <t>(در صورتی که جنبه زیبایی داشته باشد، کد * محسوب می‌گردد)</t>
    </r>
  </si>
  <si>
    <r>
      <t>کارگذاشتن تأخیری پروتز پستان بعد از ماستوپکسی یا ماستکتومی یا حین بازسازی (</t>
    </r>
    <r>
      <rPr>
        <b/>
        <sz val="11"/>
        <color rgb="FFFF0000"/>
        <rFont val="B Nazanin"/>
        <charset val="178"/>
      </rPr>
      <t>برای تهیه پروتز پستان برای بیمار خاص کد 100810 استفاده گردد)</t>
    </r>
  </si>
  <si>
    <r>
      <t>بازسازی یا تصحیح نوک پستان به هر دلیل</t>
    </r>
    <r>
      <rPr>
        <b/>
        <sz val="11"/>
        <color rgb="FFFF0000"/>
        <rFont val="B Nazanin"/>
        <charset val="178"/>
      </rPr>
      <t xml:space="preserve"> (در صورتی که جنبه زیبایی داشته باشد، کد * محسوب می‌گردد)</t>
    </r>
  </si>
  <si>
    <r>
      <t>ختنه با استفاده از کلامپ يا وسايل ديگر يا اکسيزيون جراحي (</t>
    </r>
    <r>
      <rPr>
        <b/>
        <sz val="11"/>
        <color rgb="FFFF0000"/>
        <rFont val="B Nazanin"/>
        <charset val="178"/>
      </rPr>
      <t>کد تعديلي 63 - همراه با اين کد قابل گزارش و اخذ نمي باشد)</t>
    </r>
  </si>
  <si>
    <r>
      <t>بیوپسی وولو یا پرینه یا واژن با هر تعداد ضایعه</t>
    </r>
    <r>
      <rPr>
        <b/>
        <sz val="11"/>
        <color rgb="FFFF0000"/>
        <rFont val="B Nazanin"/>
        <charset val="178"/>
      </rPr>
      <t xml:space="preserve"> (برای اکسیزیون ضایعه موضعی ، به کدهای 100100-100105و 100125-100120رجوع کنید)</t>
    </r>
  </si>
  <si>
    <r>
      <t>انفوزیون داخل وریدی توسط پزشک یا زیر نظر مستقیم پزشک(</t>
    </r>
    <r>
      <rPr>
        <b/>
        <sz val="11"/>
        <color rgb="FFFF0000"/>
        <rFont val="B Nazanin"/>
        <charset val="178"/>
      </rPr>
      <t>در صورت انجام در اورژانس بیمارستان برای بیماران بستری موقت، در تعهد بیمه پایه می‌باشد)</t>
    </r>
  </si>
  <si>
    <r>
      <t>انجام معاينات الکترودياگنوز (</t>
    </r>
    <r>
      <rPr>
        <b/>
        <sz val="11"/>
        <color indexed="8"/>
        <rFont val="B Nazanin"/>
        <charset val="178"/>
      </rPr>
      <t xml:space="preserve">EMG و NCS)؛ شامل اخذ شرح حال، انجام معاينات باليني؛ انجام الكتردياگنوز و کليه خدمات مرتبط با آن از جمله موج F و H، ارائه تشخيص و تهيه گزارش، دو اندام </t>
    </r>
    <r>
      <rPr>
        <b/>
        <sz val="11"/>
        <color rgb="FFFF0000"/>
        <rFont val="B Nazanin"/>
        <charset val="178"/>
      </rPr>
      <t>(کد ديگري همزمان با اين کد قابل محاسبه و اخذ نمي با</t>
    </r>
    <r>
      <rPr>
        <b/>
        <sz val="11"/>
        <color indexed="8"/>
        <rFont val="B Nazanin"/>
        <charset val="178"/>
      </rPr>
      <t>شد)</t>
    </r>
  </si>
  <si>
    <r>
      <t>انجام معاينات الکترودياگنوز (</t>
    </r>
    <r>
      <rPr>
        <b/>
        <sz val="11"/>
        <color indexed="8"/>
        <rFont val="B Nazanin"/>
        <charset val="178"/>
      </rPr>
      <t>EMG و NCS)؛ شامل اخذ شرح حال، انجام معاينات باليني؛ انجام الكتردياگنوز کليه خدمات مرتبط با آن از جمله موج F و H، ارائه تشخيص و تهيه گزارش، سه اندام(</t>
    </r>
    <r>
      <rPr>
        <b/>
        <sz val="11"/>
        <color rgb="FFFF0000"/>
        <rFont val="B Nazanin"/>
        <charset val="178"/>
      </rPr>
      <t>کد ديگري همزمان با اين کد قابل محاسبه و اخذ نمي باشد)</t>
    </r>
  </si>
  <si>
    <r>
      <t>انجام معاينات الکترودياگنوز (</t>
    </r>
    <r>
      <rPr>
        <b/>
        <sz val="11"/>
        <color indexed="8"/>
        <rFont val="B Nazanin"/>
        <charset val="178"/>
      </rPr>
      <t>EMG و NCS)؛ شامل اخذ شرح حال، انجام معاينات باليني؛ انجام الكتردياگنوز کليه خدمات مرتبط با آن از جمله موج F و H، ارائه تشخيص و تهيه گزارش، چهار اندام(</t>
    </r>
    <r>
      <rPr>
        <b/>
        <sz val="11"/>
        <color rgb="FFFF0000"/>
        <rFont val="B Nazanin"/>
        <charset val="178"/>
      </rPr>
      <t>کد ديگري همزمان با اين کد قابل محاسبه و اخذ نمي باشد)</t>
    </r>
  </si>
  <si>
    <t>ترمیم بستر ناخن یا بازسازی بستر ناخن با گرافت</t>
  </si>
  <si>
    <t xml:space="preserve">                                                                             سقف تعرفه های ویزیت و برخی اعمال شایع در بخش دولتی و خصوصی؛ براساس ضریب ارزش نسبی- سال1401 (ارقام به ریال)</t>
  </si>
  <si>
    <r>
      <t xml:space="preserve">                                                 </t>
    </r>
    <r>
      <rPr>
        <sz val="14"/>
        <color theme="1"/>
        <rFont val="Calibri"/>
        <family val="2"/>
        <scheme val="minor"/>
      </rPr>
      <t xml:space="preserve"> </t>
    </r>
    <r>
      <rPr>
        <sz val="14"/>
        <color theme="1"/>
        <rFont val="B Titr"/>
        <charset val="178"/>
      </rPr>
      <t xml:space="preserve">     معاونت درمان دانشگاه علوم پزشکی کردستان - اداره هماهنگی امور بیمه، تعرفه و استاندارد</t>
    </r>
  </si>
  <si>
    <t>تعرفه دولتی 1401 با دفترچه   ( درصورت تعهد بیمه)</t>
  </si>
  <si>
    <t>تست ورزش</t>
  </si>
</sst>
</file>

<file path=xl/styles.xml><?xml version="1.0" encoding="utf-8"?>
<styleSheet xmlns="http://schemas.openxmlformats.org/spreadsheetml/2006/main">
  <numFmts count="3">
    <numFmt numFmtId="164" formatCode="_(* #,##0.00_);_(* \(#,##0.00\);_(* &quot;-&quot;??_);_(@_)"/>
    <numFmt numFmtId="165" formatCode="_(* #,##0_);_(* \(#,##0\);_(* &quot;-&quot;??_);_(@_)"/>
    <numFmt numFmtId="166" formatCode="_-* #,##0_-;_-* #,##0\-;_-* &quot;-&quot;??_-;_-@_-"/>
  </numFmts>
  <fonts count="20">
    <font>
      <sz val="11"/>
      <color theme="1"/>
      <name val="Calibri"/>
      <family val="2"/>
      <scheme val="minor"/>
    </font>
    <font>
      <sz val="11"/>
      <color theme="1"/>
      <name val="Calibri"/>
      <family val="2"/>
      <scheme val="minor"/>
    </font>
    <font>
      <b/>
      <sz val="11"/>
      <color theme="1"/>
      <name val="B Nazanin"/>
      <charset val="178"/>
    </font>
    <font>
      <sz val="10"/>
      <name val="Arial"/>
      <family val="2"/>
    </font>
    <font>
      <sz val="12"/>
      <color theme="1"/>
      <name val="B Titr"/>
      <charset val="178"/>
    </font>
    <font>
      <b/>
      <sz val="12"/>
      <color theme="1"/>
      <name val="B Nazanin"/>
      <charset val="178"/>
    </font>
    <font>
      <b/>
      <sz val="12"/>
      <color rgb="FF000000"/>
      <name val="B Nazanin"/>
      <charset val="178"/>
    </font>
    <font>
      <b/>
      <sz val="12"/>
      <color theme="1"/>
      <name val="B Titr"/>
      <charset val="178"/>
    </font>
    <font>
      <b/>
      <sz val="12"/>
      <color theme="0"/>
      <name val="B Nazanin"/>
      <charset val="178"/>
    </font>
    <font>
      <b/>
      <sz val="14"/>
      <color theme="1"/>
      <name val="B Nazanin"/>
      <charset val="178"/>
    </font>
    <font>
      <b/>
      <sz val="11"/>
      <color indexed="8"/>
      <name val="B Nazanin"/>
      <charset val="178"/>
    </font>
    <font>
      <sz val="12"/>
      <color theme="1"/>
      <name val="B Traffic"/>
      <charset val="178"/>
    </font>
    <font>
      <sz val="12"/>
      <color rgb="FFFF0000"/>
      <name val="B Traffic"/>
      <charset val="178"/>
    </font>
    <font>
      <sz val="12"/>
      <color indexed="8"/>
      <name val="Calibri"/>
      <family val="2"/>
    </font>
    <font>
      <sz val="12"/>
      <color indexed="8"/>
      <name val="B Traffic"/>
      <charset val="178"/>
    </font>
    <font>
      <b/>
      <sz val="11"/>
      <color rgb="FFFF0000"/>
      <name val="B Nazanin"/>
      <charset val="178"/>
    </font>
    <font>
      <sz val="11"/>
      <color rgb="FFFF0000"/>
      <name val="Calibri"/>
      <family val="2"/>
      <scheme val="minor"/>
    </font>
    <font>
      <sz val="18"/>
      <color theme="1"/>
      <name val="Calibri"/>
      <family val="2"/>
      <scheme val="minor"/>
    </font>
    <font>
      <sz val="14"/>
      <color theme="1"/>
      <name val="Calibri"/>
      <family val="2"/>
      <scheme val="minor"/>
    </font>
    <font>
      <sz val="14"/>
      <color theme="1"/>
      <name val="B Titr"/>
      <charset val="17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3">
    <xf numFmtId="0" fontId="0" fillId="0" borderId="0"/>
    <xf numFmtId="164" fontId="1" fillId="0" borderId="0" applyFont="0" applyFill="0" applyBorder="0" applyAlignment="0" applyProtection="0"/>
    <xf numFmtId="0" fontId="3" fillId="0" borderId="0"/>
  </cellStyleXfs>
  <cellXfs count="36">
    <xf numFmtId="0" fontId="0" fillId="0" borderId="0" xfId="0"/>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readingOrder="2"/>
    </xf>
    <xf numFmtId="49" fontId="5" fillId="0" borderId="1" xfId="2" applyNumberFormat="1" applyFont="1" applyFill="1" applyBorder="1" applyAlignment="1">
      <alignment horizontal="center" vertical="center" readingOrder="2"/>
    </xf>
    <xf numFmtId="49" fontId="5" fillId="0" borderId="1" xfId="0" applyNumberFormat="1" applyFont="1" applyFill="1" applyBorder="1" applyAlignment="1">
      <alignment horizontal="center" vertical="center" readingOrder="2"/>
    </xf>
    <xf numFmtId="1" fontId="5" fillId="0" borderId="1" xfId="2" applyNumberFormat="1" applyFont="1" applyFill="1" applyBorder="1" applyAlignment="1">
      <alignment horizontal="center" vertical="center" wrapText="1" readingOrder="2"/>
    </xf>
    <xf numFmtId="0" fontId="8" fillId="0" borderId="1" xfId="0" applyFont="1" applyFill="1" applyBorder="1" applyAlignment="1">
      <alignment horizontal="center" vertical="center" wrapText="1"/>
    </xf>
    <xf numFmtId="1" fontId="8" fillId="0" borderId="1" xfId="2" applyNumberFormat="1" applyFont="1" applyFill="1" applyBorder="1" applyAlignment="1">
      <alignment horizontal="center" vertical="center" wrapText="1" readingOrder="2"/>
    </xf>
    <xf numFmtId="0" fontId="9" fillId="0" borderId="1" xfId="0" applyFont="1" applyFill="1" applyBorder="1" applyAlignment="1">
      <alignment horizontal="center" vertical="center" wrapText="1" readingOrder="2"/>
    </xf>
    <xf numFmtId="49" fontId="9" fillId="0" borderId="1" xfId="2" applyNumberFormat="1" applyFont="1" applyFill="1" applyBorder="1" applyAlignment="1">
      <alignment horizontal="center" vertical="center" wrapText="1" readingOrder="2"/>
    </xf>
    <xf numFmtId="49" fontId="9" fillId="0" borderId="1" xfId="0" applyNumberFormat="1" applyFont="1" applyFill="1" applyBorder="1" applyAlignment="1">
      <alignment horizontal="center" vertical="center" readingOrder="2"/>
    </xf>
    <xf numFmtId="165" fontId="7" fillId="0" borderId="1" xfId="1" applyNumberFormat="1" applyFont="1" applyBorder="1" applyAlignment="1">
      <alignment horizontal="center" vertical="center"/>
    </xf>
    <xf numFmtId="165" fontId="4" fillId="0" borderId="1" xfId="1" applyNumberFormat="1" applyFont="1" applyBorder="1" applyAlignment="1">
      <alignment horizontal="center" vertical="center"/>
    </xf>
    <xf numFmtId="0" fontId="7" fillId="2" borderId="1" xfId="0" applyFont="1" applyFill="1" applyBorder="1" applyAlignment="1">
      <alignment horizontal="center" vertical="center" wrapText="1"/>
    </xf>
    <xf numFmtId="0" fontId="2" fillId="0" borderId="1" xfId="2" applyNumberFormat="1" applyFont="1" applyFill="1" applyBorder="1" applyAlignment="1">
      <alignment horizontal="right" wrapText="1" readingOrder="2"/>
    </xf>
    <xf numFmtId="0" fontId="2" fillId="0" borderId="1" xfId="0" applyFont="1" applyFill="1" applyBorder="1" applyAlignment="1">
      <alignment horizontal="right" wrapText="1" readingOrder="2"/>
    </xf>
    <xf numFmtId="1" fontId="2" fillId="0" borderId="1" xfId="2" applyNumberFormat="1" applyFont="1" applyFill="1" applyBorder="1" applyAlignment="1">
      <alignment horizontal="right" wrapText="1" readingOrder="2"/>
    </xf>
    <xf numFmtId="0" fontId="2" fillId="0" borderId="1" xfId="2" applyNumberFormat="1" applyFont="1" applyFill="1" applyBorder="1" applyAlignment="1">
      <alignment horizontal="right" vertical="center" wrapText="1" readingOrder="2"/>
    </xf>
    <xf numFmtId="0" fontId="2" fillId="0" borderId="1" xfId="0" applyFont="1" applyFill="1" applyBorder="1" applyAlignment="1">
      <alignment horizontal="right" vertical="center" wrapText="1" readingOrder="2"/>
    </xf>
    <xf numFmtId="0" fontId="11" fillId="0" borderId="2" xfId="0" applyFont="1" applyFill="1" applyBorder="1" applyAlignment="1">
      <alignment horizontal="right" vertical="center" wrapText="1" readingOrder="2"/>
    </xf>
    <xf numFmtId="0" fontId="11" fillId="0" borderId="2" xfId="2" applyNumberFormat="1" applyFont="1" applyFill="1" applyBorder="1" applyAlignment="1">
      <alignment horizontal="right" vertical="center" wrapText="1" readingOrder="2"/>
    </xf>
    <xf numFmtId="0" fontId="16" fillId="0" borderId="0" xfId="0" applyFont="1"/>
    <xf numFmtId="0" fontId="5" fillId="0" borderId="1" xfId="0" applyFont="1" applyFill="1" applyBorder="1" applyAlignment="1">
      <alignment horizontal="center" vertical="center" readingOrder="2"/>
    </xf>
    <xf numFmtId="0" fontId="11" fillId="0" borderId="1" xfId="2" applyNumberFormat="1" applyFont="1" applyFill="1" applyBorder="1" applyAlignment="1">
      <alignment horizontal="right" vertical="center" wrapText="1" readingOrder="2"/>
    </xf>
    <xf numFmtId="0" fontId="11" fillId="0" borderId="1" xfId="0" applyFont="1" applyFill="1" applyBorder="1" applyAlignment="1">
      <alignment horizontal="right" vertical="center" wrapText="1" readingOrder="2"/>
    </xf>
    <xf numFmtId="1" fontId="2" fillId="0" borderId="2" xfId="2" applyNumberFormat="1" applyFont="1" applyFill="1" applyBorder="1" applyAlignment="1">
      <alignment horizontal="right" wrapText="1" readingOrder="2"/>
    </xf>
    <xf numFmtId="0" fontId="11" fillId="0" borderId="3" xfId="2" applyNumberFormat="1" applyFont="1" applyFill="1" applyBorder="1" applyAlignment="1">
      <alignment horizontal="right" vertical="center" wrapText="1" readingOrder="2"/>
    </xf>
    <xf numFmtId="0" fontId="11" fillId="0" borderId="2" xfId="0" applyFont="1" applyFill="1" applyBorder="1" applyAlignment="1">
      <alignment horizontal="right" vertical="center" wrapText="1"/>
    </xf>
    <xf numFmtId="1" fontId="5" fillId="3" borderId="1" xfId="2" applyNumberFormat="1" applyFont="1" applyFill="1" applyBorder="1" applyAlignment="1">
      <alignment horizontal="center" vertical="center" wrapText="1" readingOrder="2"/>
    </xf>
    <xf numFmtId="1" fontId="9" fillId="3" borderId="1" xfId="0" applyNumberFormat="1" applyFont="1" applyFill="1" applyBorder="1" applyAlignment="1">
      <alignment horizontal="center" vertical="center" wrapText="1" readingOrder="2"/>
    </xf>
    <xf numFmtId="1" fontId="9" fillId="3" borderId="1" xfId="2" applyNumberFormat="1" applyFont="1" applyFill="1" applyBorder="1" applyAlignment="1">
      <alignment horizontal="center" vertical="center" wrapText="1" readingOrder="2"/>
    </xf>
    <xf numFmtId="0" fontId="9" fillId="3" borderId="1" xfId="0" applyFont="1" applyFill="1" applyBorder="1" applyAlignment="1">
      <alignment horizontal="center" vertical="center" wrapText="1" readingOrder="2"/>
    </xf>
    <xf numFmtId="1" fontId="5" fillId="3" borderId="1" xfId="0" applyNumberFormat="1" applyFont="1" applyFill="1" applyBorder="1" applyAlignment="1">
      <alignment horizontal="center" vertical="center" wrapText="1" readingOrder="2"/>
    </xf>
    <xf numFmtId="0" fontId="17" fillId="0" borderId="0" xfId="0" applyFont="1"/>
    <xf numFmtId="0" fontId="19" fillId="0" borderId="0" xfId="0" applyFont="1"/>
    <xf numFmtId="166" fontId="7" fillId="2" borderId="1" xfId="1" applyNumberFormat="1" applyFont="1" applyFill="1" applyBorder="1" applyAlignment="1">
      <alignment horizontal="center" vertical="center" wrapText="1" readingOrder="2"/>
    </xf>
  </cellXfs>
  <cellStyles count="3">
    <cellStyle name="Comma" xfId="1" builtinId="3"/>
    <cellStyle name="Normal" xfId="0" builtinId="0"/>
    <cellStyle name="Normal 2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91281</xdr:colOff>
      <xdr:row>0</xdr:row>
      <xdr:rowOff>2</xdr:rowOff>
    </xdr:from>
    <xdr:to>
      <xdr:col>0</xdr:col>
      <xdr:colOff>964406</xdr:colOff>
      <xdr:row>0</xdr:row>
      <xdr:rowOff>924721</xdr:rowOff>
    </xdr:to>
    <xdr:pic>
      <xdr:nvPicPr>
        <xdr:cNvPr id="2" name="Picture 1" descr="untitled"/>
        <xdr:cNvPicPr/>
      </xdr:nvPicPr>
      <xdr:blipFill>
        <a:blip xmlns:r="http://schemas.openxmlformats.org/officeDocument/2006/relationships" r:embed="rId1" cstate="print"/>
        <a:srcRect/>
        <a:stretch>
          <a:fillRect/>
        </a:stretch>
      </xdr:blipFill>
      <xdr:spPr bwMode="auto">
        <a:xfrm>
          <a:off x="45636644344" y="2"/>
          <a:ext cx="873125" cy="924719"/>
        </a:xfrm>
        <a:prstGeom prst="rect">
          <a:avLst/>
        </a:prstGeom>
        <a:noFill/>
        <a:ln w="9525">
          <a:noFill/>
          <a:miter lim="800000"/>
          <a:headEnd/>
          <a:tailEnd/>
        </a:ln>
      </xdr:spPr>
    </xdr:pic>
    <xdr:clientData/>
  </xdr:twoCellAnchor>
  <xdr:oneCellAnchor>
    <xdr:from>
      <xdr:col>6</xdr:col>
      <xdr:colOff>910644</xdr:colOff>
      <xdr:row>78</xdr:row>
      <xdr:rowOff>301625</xdr:rowOff>
    </xdr:from>
    <xdr:ext cx="184731" cy="264560"/>
    <xdr:sp macro="" textlink="">
      <xdr:nvSpPr>
        <xdr:cNvPr id="3" name="TextBox 2"/>
        <xdr:cNvSpPr txBox="1"/>
      </xdr:nvSpPr>
      <xdr:spPr>
        <a:xfrm>
          <a:off x="45496845125" y="65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pPr algn="r" rtl="1"/>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165"/>
  <sheetViews>
    <sheetView rightToLeft="1" tabSelected="1" view="pageBreakPreview" zoomScale="80" zoomScaleNormal="100" zoomScaleSheetLayoutView="80" workbookViewId="0">
      <pane ySplit="3" topLeftCell="A4" activePane="bottomLeft" state="frozen"/>
      <selection pane="bottomLeft" activeCell="H164" sqref="H164"/>
    </sheetView>
  </sheetViews>
  <sheetFormatPr defaultColWidth="41.7109375" defaultRowHeight="36.75" customHeight="1"/>
  <cols>
    <col min="1" max="1" width="112.28515625" customWidth="1"/>
    <col min="2" max="2" width="16.42578125" customWidth="1"/>
    <col min="3" max="3" width="12.42578125" customWidth="1"/>
    <col min="4" max="4" width="10.140625" customWidth="1"/>
    <col min="5" max="5" width="7.7109375" customWidth="1"/>
    <col min="6" max="6" width="17.42578125" customWidth="1"/>
    <col min="7" max="7" width="21.140625" customWidth="1"/>
    <col min="8" max="8" width="15.140625" customWidth="1"/>
    <col min="9" max="9" width="24.7109375" customWidth="1"/>
  </cols>
  <sheetData>
    <row r="1" spans="1:9" ht="84.75" customHeight="1">
      <c r="A1" s="34" t="s">
        <v>174</v>
      </c>
      <c r="B1" s="33"/>
      <c r="C1" s="33"/>
      <c r="D1" s="33"/>
      <c r="E1" s="33"/>
      <c r="F1" s="33"/>
      <c r="G1" s="33"/>
      <c r="H1" s="33"/>
      <c r="I1" s="33"/>
    </row>
    <row r="2" spans="1:9" ht="60" customHeight="1">
      <c r="A2" s="33" t="s">
        <v>175</v>
      </c>
      <c r="B2" s="33"/>
      <c r="C2" s="33"/>
      <c r="D2" s="33"/>
      <c r="E2" s="33"/>
      <c r="F2" s="33"/>
      <c r="G2" s="33"/>
      <c r="H2" s="33"/>
      <c r="I2" s="33"/>
    </row>
    <row r="3" spans="1:9" ht="81" customHeight="1">
      <c r="A3" s="13" t="s">
        <v>2</v>
      </c>
      <c r="B3" s="13" t="s">
        <v>1</v>
      </c>
      <c r="C3" s="13" t="s">
        <v>0</v>
      </c>
      <c r="D3" s="13" t="s">
        <v>3</v>
      </c>
      <c r="E3" s="13" t="s">
        <v>4</v>
      </c>
      <c r="F3" s="35" t="s">
        <v>112</v>
      </c>
      <c r="G3" s="35" t="s">
        <v>176</v>
      </c>
      <c r="H3" s="35" t="s">
        <v>111</v>
      </c>
      <c r="I3" s="13" t="s">
        <v>110</v>
      </c>
    </row>
    <row r="4" spans="1:9" ht="54.75" customHeight="1">
      <c r="A4" s="26" t="s">
        <v>124</v>
      </c>
      <c r="B4" s="28">
        <v>100005</v>
      </c>
      <c r="C4" s="7">
        <v>0</v>
      </c>
      <c r="D4" s="3">
        <v>3.8</v>
      </c>
      <c r="E4" s="3"/>
      <c r="F4" s="11">
        <f>(D4*149000)+(E4*218000)</f>
        <v>566200</v>
      </c>
      <c r="G4" s="12">
        <f t="shared" ref="G4:G35" si="0">F4*30%</f>
        <v>169860</v>
      </c>
      <c r="H4" s="12">
        <f>(D4*581000)+(E4*1504000)</f>
        <v>2207800</v>
      </c>
      <c r="I4" s="12">
        <f t="shared" ref="I4:I35" si="1">H4-(F4*70%)</f>
        <v>1811460</v>
      </c>
    </row>
    <row r="5" spans="1:9" ht="42.75" customHeight="1">
      <c r="A5" s="20" t="s">
        <v>125</v>
      </c>
      <c r="B5" s="29">
        <v>100015</v>
      </c>
      <c r="C5" s="8" t="s">
        <v>5</v>
      </c>
      <c r="D5" s="9">
        <v>3</v>
      </c>
      <c r="E5" s="10"/>
      <c r="F5" s="11">
        <f t="shared" ref="F5:F28" si="2">(D5*149000)+(E5*235000)</f>
        <v>447000</v>
      </c>
      <c r="G5" s="12">
        <f t="shared" si="0"/>
        <v>134100</v>
      </c>
      <c r="H5" s="12">
        <f>(D5*327000)+(E5*940000)</f>
        <v>981000</v>
      </c>
      <c r="I5" s="12">
        <f t="shared" si="1"/>
        <v>668100</v>
      </c>
    </row>
    <row r="6" spans="1:9" ht="36.75" customHeight="1">
      <c r="A6" s="20" t="s">
        <v>43</v>
      </c>
      <c r="B6" s="29">
        <v>100017</v>
      </c>
      <c r="C6" s="8" t="s">
        <v>6</v>
      </c>
      <c r="D6" s="10">
        <v>3</v>
      </c>
      <c r="E6" s="10">
        <v>1</v>
      </c>
      <c r="F6" s="11">
        <f t="shared" si="2"/>
        <v>682000</v>
      </c>
      <c r="G6" s="12">
        <f t="shared" si="0"/>
        <v>204600</v>
      </c>
      <c r="H6" s="12">
        <f>(D6*327000)+(E6*940000)</f>
        <v>1921000</v>
      </c>
      <c r="I6" s="12">
        <f t="shared" si="1"/>
        <v>1443600</v>
      </c>
    </row>
    <row r="7" spans="1:9" ht="36.75" customHeight="1">
      <c r="A7" s="20" t="s">
        <v>126</v>
      </c>
      <c r="B7" s="30">
        <v>100020</v>
      </c>
      <c r="C7" s="8" t="s">
        <v>5</v>
      </c>
      <c r="D7" s="9">
        <v>4</v>
      </c>
      <c r="E7" s="9"/>
      <c r="F7" s="11">
        <f t="shared" si="2"/>
        <v>596000</v>
      </c>
      <c r="G7" s="12">
        <f t="shared" si="0"/>
        <v>178800</v>
      </c>
      <c r="H7" s="12">
        <f>(D7*327000)+(E7*940000)</f>
        <v>1308000</v>
      </c>
      <c r="I7" s="12">
        <f t="shared" si="1"/>
        <v>890800</v>
      </c>
    </row>
    <row r="8" spans="1:9" ht="36.75" customHeight="1">
      <c r="A8" s="20" t="s">
        <v>44</v>
      </c>
      <c r="B8" s="30">
        <v>100025</v>
      </c>
      <c r="C8" s="9"/>
      <c r="D8" s="9">
        <v>4</v>
      </c>
      <c r="E8" s="9"/>
      <c r="F8" s="11">
        <f>(D8*149000)+(E8*218000)</f>
        <v>596000</v>
      </c>
      <c r="G8" s="12">
        <f t="shared" si="0"/>
        <v>178800</v>
      </c>
      <c r="H8" s="12">
        <f>(D8*581000)+(E8*1504000)</f>
        <v>2324000</v>
      </c>
      <c r="I8" s="12">
        <f t="shared" si="1"/>
        <v>1906800</v>
      </c>
    </row>
    <row r="9" spans="1:9" ht="63" customHeight="1">
      <c r="A9" s="20" t="s">
        <v>127</v>
      </c>
      <c r="B9" s="30">
        <v>100030</v>
      </c>
      <c r="C9" s="9" t="s">
        <v>5</v>
      </c>
      <c r="D9" s="9">
        <v>5</v>
      </c>
      <c r="E9" s="9"/>
      <c r="F9" s="11">
        <f>(D9*149000)+(E9*235000)</f>
        <v>745000</v>
      </c>
      <c r="G9" s="12">
        <f t="shared" si="0"/>
        <v>223500</v>
      </c>
      <c r="H9" s="12">
        <f t="shared" ref="H9:H27" si="3">(D9*327000)+(E9*940000)</f>
        <v>1635000</v>
      </c>
      <c r="I9" s="12">
        <f t="shared" si="1"/>
        <v>1113500</v>
      </c>
    </row>
    <row r="10" spans="1:9" ht="54.75" customHeight="1">
      <c r="A10" s="20" t="s">
        <v>128</v>
      </c>
      <c r="B10" s="30">
        <v>100035</v>
      </c>
      <c r="C10" s="9" t="s">
        <v>5</v>
      </c>
      <c r="D10" s="9">
        <v>2.8</v>
      </c>
      <c r="E10" s="9"/>
      <c r="F10" s="11">
        <f t="shared" si="2"/>
        <v>417200</v>
      </c>
      <c r="G10" s="12">
        <f t="shared" si="0"/>
        <v>125160</v>
      </c>
      <c r="H10" s="12">
        <f t="shared" si="3"/>
        <v>915600</v>
      </c>
      <c r="I10" s="12">
        <f t="shared" si="1"/>
        <v>623560</v>
      </c>
    </row>
    <row r="11" spans="1:9" ht="36.75" customHeight="1">
      <c r="A11" s="20" t="s">
        <v>45</v>
      </c>
      <c r="B11" s="30">
        <v>100040</v>
      </c>
      <c r="C11" s="9" t="s">
        <v>5</v>
      </c>
      <c r="D11" s="9">
        <v>7</v>
      </c>
      <c r="E11" s="9">
        <v>14</v>
      </c>
      <c r="F11" s="11">
        <f t="shared" si="2"/>
        <v>4333000</v>
      </c>
      <c r="G11" s="12">
        <f t="shared" si="0"/>
        <v>1299900</v>
      </c>
      <c r="H11" s="12">
        <f t="shared" si="3"/>
        <v>15449000</v>
      </c>
      <c r="I11" s="12">
        <f t="shared" si="1"/>
        <v>12415900</v>
      </c>
    </row>
    <row r="12" spans="1:9" ht="36.75" customHeight="1">
      <c r="A12" s="20" t="s">
        <v>129</v>
      </c>
      <c r="B12" s="30">
        <v>100045</v>
      </c>
      <c r="C12" s="9" t="s">
        <v>5</v>
      </c>
      <c r="D12" s="9">
        <v>4</v>
      </c>
      <c r="E12" s="9"/>
      <c r="F12" s="11">
        <f t="shared" si="2"/>
        <v>596000</v>
      </c>
      <c r="G12" s="12">
        <f t="shared" si="0"/>
        <v>178800</v>
      </c>
      <c r="H12" s="12">
        <f t="shared" si="3"/>
        <v>1308000</v>
      </c>
      <c r="I12" s="12">
        <f t="shared" si="1"/>
        <v>890800</v>
      </c>
    </row>
    <row r="13" spans="1:9" ht="36" customHeight="1">
      <c r="A13" s="20" t="s">
        <v>46</v>
      </c>
      <c r="B13" s="30">
        <v>100050</v>
      </c>
      <c r="C13" s="9" t="s">
        <v>5</v>
      </c>
      <c r="D13" s="9">
        <v>2</v>
      </c>
      <c r="E13" s="9"/>
      <c r="F13" s="11">
        <f t="shared" si="2"/>
        <v>298000</v>
      </c>
      <c r="G13" s="12">
        <f t="shared" si="0"/>
        <v>89400</v>
      </c>
      <c r="H13" s="12">
        <f t="shared" si="3"/>
        <v>654000</v>
      </c>
      <c r="I13" s="12">
        <f t="shared" si="1"/>
        <v>445400</v>
      </c>
    </row>
    <row r="14" spans="1:9" ht="47.25" customHeight="1">
      <c r="A14" s="20" t="s">
        <v>47</v>
      </c>
      <c r="B14" s="30">
        <v>100055</v>
      </c>
      <c r="C14" s="9" t="s">
        <v>13</v>
      </c>
      <c r="D14" s="9">
        <v>0.9</v>
      </c>
      <c r="E14" s="9"/>
      <c r="F14" s="11">
        <f t="shared" si="2"/>
        <v>134100</v>
      </c>
      <c r="G14" s="12">
        <f t="shared" si="0"/>
        <v>40230</v>
      </c>
      <c r="H14" s="12">
        <f t="shared" si="3"/>
        <v>294300</v>
      </c>
      <c r="I14" s="12">
        <f t="shared" si="1"/>
        <v>200430</v>
      </c>
    </row>
    <row r="15" spans="1:9" ht="46.5" customHeight="1">
      <c r="A15" s="20" t="s">
        <v>48</v>
      </c>
      <c r="B15" s="30">
        <v>100075</v>
      </c>
      <c r="C15" s="9" t="s">
        <v>5</v>
      </c>
      <c r="D15" s="9">
        <v>3</v>
      </c>
      <c r="E15" s="9"/>
      <c r="F15" s="11">
        <f t="shared" si="2"/>
        <v>447000</v>
      </c>
      <c r="G15" s="12">
        <f t="shared" si="0"/>
        <v>134100</v>
      </c>
      <c r="H15" s="12">
        <f t="shared" si="3"/>
        <v>981000</v>
      </c>
      <c r="I15" s="12">
        <f t="shared" si="1"/>
        <v>668100</v>
      </c>
    </row>
    <row r="16" spans="1:9" ht="46.5" customHeight="1">
      <c r="A16" s="27" t="s">
        <v>130</v>
      </c>
      <c r="B16" s="30">
        <v>100085</v>
      </c>
      <c r="C16" s="8" t="s">
        <v>5</v>
      </c>
      <c r="D16" s="9">
        <v>2</v>
      </c>
      <c r="E16" s="9"/>
      <c r="F16" s="11">
        <f t="shared" si="2"/>
        <v>298000</v>
      </c>
      <c r="G16" s="12">
        <f t="shared" si="0"/>
        <v>89400</v>
      </c>
      <c r="H16" s="12">
        <f t="shared" si="3"/>
        <v>654000</v>
      </c>
      <c r="I16" s="12">
        <f t="shared" si="1"/>
        <v>445400</v>
      </c>
    </row>
    <row r="17" spans="1:9" ht="51" customHeight="1">
      <c r="A17" s="19" t="s">
        <v>131</v>
      </c>
      <c r="B17" s="31">
        <v>100087</v>
      </c>
      <c r="C17" s="8" t="s">
        <v>5</v>
      </c>
      <c r="D17" s="10">
        <v>3</v>
      </c>
      <c r="E17" s="10"/>
      <c r="F17" s="11">
        <f t="shared" si="2"/>
        <v>447000</v>
      </c>
      <c r="G17" s="12">
        <f t="shared" si="0"/>
        <v>134100</v>
      </c>
      <c r="H17" s="12">
        <f t="shared" si="3"/>
        <v>981000</v>
      </c>
      <c r="I17" s="12">
        <f t="shared" si="1"/>
        <v>668100</v>
      </c>
    </row>
    <row r="18" spans="1:9" ht="49.5" customHeight="1">
      <c r="A18" s="19" t="s">
        <v>49</v>
      </c>
      <c r="B18" s="29">
        <v>100090</v>
      </c>
      <c r="C18" s="8" t="s">
        <v>5</v>
      </c>
      <c r="D18" s="9">
        <v>5</v>
      </c>
      <c r="E18" s="10"/>
      <c r="F18" s="11">
        <f t="shared" si="2"/>
        <v>745000</v>
      </c>
      <c r="G18" s="12">
        <f t="shared" si="0"/>
        <v>223500</v>
      </c>
      <c r="H18" s="12">
        <f t="shared" si="3"/>
        <v>1635000</v>
      </c>
      <c r="I18" s="12">
        <f t="shared" si="1"/>
        <v>1113500</v>
      </c>
    </row>
    <row r="19" spans="1:9" ht="43.5" customHeight="1">
      <c r="A19" s="19" t="s">
        <v>50</v>
      </c>
      <c r="B19" s="29">
        <v>100092</v>
      </c>
      <c r="C19" s="8" t="s">
        <v>6</v>
      </c>
      <c r="D19" s="10">
        <v>3</v>
      </c>
      <c r="E19" s="10">
        <v>1</v>
      </c>
      <c r="F19" s="11">
        <f t="shared" si="2"/>
        <v>682000</v>
      </c>
      <c r="G19" s="12">
        <f t="shared" si="0"/>
        <v>204600</v>
      </c>
      <c r="H19" s="12">
        <f t="shared" si="3"/>
        <v>1921000</v>
      </c>
      <c r="I19" s="12">
        <f t="shared" si="1"/>
        <v>1443600</v>
      </c>
    </row>
    <row r="20" spans="1:9" ht="39" customHeight="1">
      <c r="A20" s="19" t="s">
        <v>51</v>
      </c>
      <c r="B20" s="29">
        <v>100095</v>
      </c>
      <c r="C20" s="8" t="s">
        <v>5</v>
      </c>
      <c r="D20" s="9">
        <v>4.5</v>
      </c>
      <c r="E20" s="10"/>
      <c r="F20" s="11">
        <f t="shared" si="2"/>
        <v>670500</v>
      </c>
      <c r="G20" s="12">
        <f t="shared" si="0"/>
        <v>201150</v>
      </c>
      <c r="H20" s="12">
        <f t="shared" si="3"/>
        <v>1471500</v>
      </c>
      <c r="I20" s="12">
        <f t="shared" si="1"/>
        <v>1002150</v>
      </c>
    </row>
    <row r="21" spans="1:9" ht="67.5" customHeight="1">
      <c r="A21" s="20" t="s">
        <v>132</v>
      </c>
      <c r="B21" s="30">
        <v>100100</v>
      </c>
      <c r="C21" s="8" t="s">
        <v>5</v>
      </c>
      <c r="D21" s="9">
        <v>4</v>
      </c>
      <c r="E21" s="9"/>
      <c r="F21" s="11">
        <f t="shared" si="2"/>
        <v>596000</v>
      </c>
      <c r="G21" s="12">
        <f t="shared" si="0"/>
        <v>178800</v>
      </c>
      <c r="H21" s="12">
        <f t="shared" si="3"/>
        <v>1308000</v>
      </c>
      <c r="I21" s="12">
        <f t="shared" si="1"/>
        <v>890800</v>
      </c>
    </row>
    <row r="22" spans="1:9" ht="68.25" customHeight="1">
      <c r="A22" s="20" t="s">
        <v>133</v>
      </c>
      <c r="B22" s="30">
        <v>100105</v>
      </c>
      <c r="C22" s="8" t="s">
        <v>5</v>
      </c>
      <c r="D22" s="9">
        <v>7</v>
      </c>
      <c r="E22" s="9"/>
      <c r="F22" s="11">
        <f t="shared" si="2"/>
        <v>1043000</v>
      </c>
      <c r="G22" s="12">
        <f t="shared" si="0"/>
        <v>312900</v>
      </c>
      <c r="H22" s="12">
        <f t="shared" si="3"/>
        <v>2289000</v>
      </c>
      <c r="I22" s="12">
        <f t="shared" si="1"/>
        <v>1558900</v>
      </c>
    </row>
    <row r="23" spans="1:9" ht="45" customHeight="1">
      <c r="A23" s="20" t="s">
        <v>52</v>
      </c>
      <c r="B23" s="30">
        <v>100110</v>
      </c>
      <c r="C23" s="8" t="s">
        <v>5</v>
      </c>
      <c r="D23" s="9">
        <v>5</v>
      </c>
      <c r="E23" s="9"/>
      <c r="F23" s="11">
        <f t="shared" si="2"/>
        <v>745000</v>
      </c>
      <c r="G23" s="12">
        <f t="shared" si="0"/>
        <v>223500</v>
      </c>
      <c r="H23" s="12">
        <f t="shared" si="3"/>
        <v>1635000</v>
      </c>
      <c r="I23" s="12">
        <f t="shared" si="1"/>
        <v>1113500</v>
      </c>
    </row>
    <row r="24" spans="1:9" ht="36.75" customHeight="1">
      <c r="A24" s="20" t="s">
        <v>53</v>
      </c>
      <c r="B24" s="30">
        <v>100115</v>
      </c>
      <c r="C24" s="8" t="s">
        <v>5</v>
      </c>
      <c r="D24" s="9">
        <v>7.5</v>
      </c>
      <c r="E24" s="9"/>
      <c r="F24" s="11">
        <f t="shared" si="2"/>
        <v>1117500</v>
      </c>
      <c r="G24" s="12">
        <f t="shared" si="0"/>
        <v>335250</v>
      </c>
      <c r="H24" s="12">
        <f t="shared" si="3"/>
        <v>2452500</v>
      </c>
      <c r="I24" s="12">
        <f t="shared" si="1"/>
        <v>1670250</v>
      </c>
    </row>
    <row r="25" spans="1:9" ht="41.25" customHeight="1">
      <c r="A25" s="20" t="s">
        <v>54</v>
      </c>
      <c r="B25" s="30">
        <v>100120</v>
      </c>
      <c r="C25" s="8" t="s">
        <v>5</v>
      </c>
      <c r="D25" s="9">
        <v>10</v>
      </c>
      <c r="E25" s="9"/>
      <c r="F25" s="11">
        <f t="shared" si="2"/>
        <v>1490000</v>
      </c>
      <c r="G25" s="12">
        <f t="shared" si="0"/>
        <v>447000</v>
      </c>
      <c r="H25" s="12">
        <f t="shared" si="3"/>
        <v>3270000</v>
      </c>
      <c r="I25" s="12">
        <f t="shared" si="1"/>
        <v>2227000</v>
      </c>
    </row>
    <row r="26" spans="1:9" ht="44.25" customHeight="1">
      <c r="A26" s="20" t="s">
        <v>134</v>
      </c>
      <c r="B26" s="30">
        <v>100125</v>
      </c>
      <c r="C26" s="8" t="s">
        <v>5</v>
      </c>
      <c r="D26" s="9">
        <v>13</v>
      </c>
      <c r="E26" s="9"/>
      <c r="F26" s="11">
        <f t="shared" si="2"/>
        <v>1937000</v>
      </c>
      <c r="G26" s="12">
        <f t="shared" si="0"/>
        <v>581100</v>
      </c>
      <c r="H26" s="12">
        <f t="shared" si="3"/>
        <v>4251000</v>
      </c>
      <c r="I26" s="12">
        <f t="shared" si="1"/>
        <v>2895100</v>
      </c>
    </row>
    <row r="27" spans="1:9" ht="47.25" customHeight="1">
      <c r="A27" s="19" t="s">
        <v>135</v>
      </c>
      <c r="B27" s="29">
        <v>100130</v>
      </c>
      <c r="C27" s="8" t="s">
        <v>5</v>
      </c>
      <c r="D27" s="9">
        <v>0.5</v>
      </c>
      <c r="E27" s="10"/>
      <c r="F27" s="11">
        <f t="shared" si="2"/>
        <v>74500</v>
      </c>
      <c r="G27" s="12">
        <f t="shared" si="0"/>
        <v>22350</v>
      </c>
      <c r="H27" s="12">
        <f t="shared" si="3"/>
        <v>163500</v>
      </c>
      <c r="I27" s="12">
        <f t="shared" si="1"/>
        <v>111350</v>
      </c>
    </row>
    <row r="28" spans="1:9" ht="34.5" customHeight="1">
      <c r="A28" s="19" t="s">
        <v>136</v>
      </c>
      <c r="B28" s="29">
        <v>100135</v>
      </c>
      <c r="C28" s="8" t="s">
        <v>5</v>
      </c>
      <c r="D28" s="9">
        <v>2</v>
      </c>
      <c r="E28" s="10"/>
      <c r="F28" s="11">
        <f t="shared" si="2"/>
        <v>298000</v>
      </c>
      <c r="G28" s="12">
        <f t="shared" si="0"/>
        <v>89400</v>
      </c>
      <c r="H28" s="12">
        <f t="shared" ref="H28:H32" si="4">(D28*327000)+(E28*940000)</f>
        <v>654000</v>
      </c>
      <c r="I28" s="12">
        <f t="shared" si="1"/>
        <v>445400</v>
      </c>
    </row>
    <row r="29" spans="1:9" ht="41.25" customHeight="1">
      <c r="A29" s="20" t="s">
        <v>137</v>
      </c>
      <c r="B29" s="30">
        <v>100140</v>
      </c>
      <c r="C29" s="8" t="s">
        <v>5</v>
      </c>
      <c r="D29" s="9">
        <v>5.0999999999999996</v>
      </c>
      <c r="E29" s="9"/>
      <c r="F29" s="11">
        <f t="shared" ref="F29:F32" si="5">(D29*149000)+(E29*235000)</f>
        <v>759900</v>
      </c>
      <c r="G29" s="12">
        <f t="shared" si="0"/>
        <v>227970</v>
      </c>
      <c r="H29" s="12">
        <f t="shared" si="4"/>
        <v>1667700</v>
      </c>
      <c r="I29" s="12">
        <f t="shared" si="1"/>
        <v>1135770</v>
      </c>
    </row>
    <row r="30" spans="1:9" ht="42" customHeight="1">
      <c r="A30" s="20" t="s">
        <v>138</v>
      </c>
      <c r="B30" s="30">
        <v>100145</v>
      </c>
      <c r="C30" s="8" t="s">
        <v>5</v>
      </c>
      <c r="D30" s="9">
        <v>11</v>
      </c>
      <c r="E30" s="9"/>
      <c r="F30" s="11">
        <f t="shared" si="5"/>
        <v>1639000</v>
      </c>
      <c r="G30" s="12">
        <f t="shared" si="0"/>
        <v>491700</v>
      </c>
      <c r="H30" s="12">
        <f t="shared" si="4"/>
        <v>3597000</v>
      </c>
      <c r="I30" s="12">
        <f t="shared" si="1"/>
        <v>2449700</v>
      </c>
    </row>
    <row r="31" spans="1:9" ht="42" customHeight="1">
      <c r="A31" s="20" t="s">
        <v>55</v>
      </c>
      <c r="B31" s="30">
        <v>100150</v>
      </c>
      <c r="C31" s="8" t="s">
        <v>5</v>
      </c>
      <c r="D31" s="9">
        <v>3</v>
      </c>
      <c r="E31" s="9"/>
      <c r="F31" s="11">
        <f t="shared" si="5"/>
        <v>447000</v>
      </c>
      <c r="G31" s="12">
        <f t="shared" si="0"/>
        <v>134100</v>
      </c>
      <c r="H31" s="12">
        <f t="shared" si="4"/>
        <v>981000</v>
      </c>
      <c r="I31" s="12">
        <f t="shared" si="1"/>
        <v>668100</v>
      </c>
    </row>
    <row r="32" spans="1:9" ht="62.25" customHeight="1">
      <c r="A32" s="20" t="s">
        <v>173</v>
      </c>
      <c r="B32" s="30">
        <v>100155</v>
      </c>
      <c r="C32" s="8" t="s">
        <v>5</v>
      </c>
      <c r="D32" s="9">
        <v>8</v>
      </c>
      <c r="E32" s="9"/>
      <c r="F32" s="11">
        <f t="shared" si="5"/>
        <v>1192000</v>
      </c>
      <c r="G32" s="12">
        <f t="shared" si="0"/>
        <v>357600</v>
      </c>
      <c r="H32" s="12">
        <f t="shared" si="4"/>
        <v>2616000</v>
      </c>
      <c r="I32" s="12">
        <f t="shared" si="1"/>
        <v>1781600</v>
      </c>
    </row>
    <row r="33" spans="1:9" ht="52.5" customHeight="1">
      <c r="A33" s="20" t="s">
        <v>139</v>
      </c>
      <c r="B33" s="30">
        <v>100160</v>
      </c>
      <c r="C33" s="8"/>
      <c r="D33" s="9">
        <v>15</v>
      </c>
      <c r="E33" s="9"/>
      <c r="F33" s="11">
        <f>(D33*149000)+(E33*218000)</f>
        <v>2235000</v>
      </c>
      <c r="G33" s="12">
        <f t="shared" si="0"/>
        <v>670500</v>
      </c>
      <c r="H33" s="12">
        <f>(D33*581000)+(E33*1504000)</f>
        <v>8715000</v>
      </c>
      <c r="I33" s="12">
        <f t="shared" si="1"/>
        <v>7150500</v>
      </c>
    </row>
    <row r="34" spans="1:9" ht="50.25" customHeight="1">
      <c r="A34" s="19" t="s">
        <v>56</v>
      </c>
      <c r="B34" s="29">
        <v>100165</v>
      </c>
      <c r="C34" s="8" t="s">
        <v>5</v>
      </c>
      <c r="D34" s="9">
        <v>2.5</v>
      </c>
      <c r="E34" s="10"/>
      <c r="F34" s="11">
        <f t="shared" ref="F34:F40" si="6">(D34*149000)+(E34*235000)</f>
        <v>372500</v>
      </c>
      <c r="G34" s="12">
        <f t="shared" si="0"/>
        <v>111750</v>
      </c>
      <c r="H34" s="12">
        <f>(D34*327000)+(E34*940000)</f>
        <v>817500</v>
      </c>
      <c r="I34" s="12">
        <f t="shared" si="1"/>
        <v>556750</v>
      </c>
    </row>
    <row r="35" spans="1:9" ht="54.75" customHeight="1">
      <c r="A35" s="19" t="s">
        <v>57</v>
      </c>
      <c r="B35" s="29">
        <v>100166</v>
      </c>
      <c r="C35" s="8" t="s">
        <v>5</v>
      </c>
      <c r="D35" s="9">
        <v>3.5</v>
      </c>
      <c r="E35" s="10"/>
      <c r="F35" s="11">
        <f t="shared" si="6"/>
        <v>521500</v>
      </c>
      <c r="G35" s="12">
        <f t="shared" si="0"/>
        <v>156450</v>
      </c>
      <c r="H35" s="12">
        <f t="shared" ref="H35:H65" si="7">(D35*327000)+(E35*940000)</f>
        <v>1144500</v>
      </c>
      <c r="I35" s="12">
        <f t="shared" si="1"/>
        <v>779450</v>
      </c>
    </row>
    <row r="36" spans="1:9" s="21" customFormat="1" ht="42" customHeight="1">
      <c r="A36" s="19" t="s">
        <v>58</v>
      </c>
      <c r="B36" s="30">
        <v>100170</v>
      </c>
      <c r="C36" s="8" t="s">
        <v>6</v>
      </c>
      <c r="D36" s="9">
        <v>15</v>
      </c>
      <c r="E36" s="10"/>
      <c r="F36" s="11">
        <f t="shared" si="6"/>
        <v>2235000</v>
      </c>
      <c r="G36" s="12">
        <f t="shared" ref="G36:G67" si="8">F36*30%</f>
        <v>670500</v>
      </c>
      <c r="H36" s="12">
        <f t="shared" si="7"/>
        <v>4905000</v>
      </c>
      <c r="I36" s="12">
        <f t="shared" ref="I36:I67" si="9">H36-(F36*70%)</f>
        <v>3340500</v>
      </c>
    </row>
    <row r="37" spans="1:9" ht="46.5" customHeight="1">
      <c r="A37" s="20" t="s">
        <v>59</v>
      </c>
      <c r="B37" s="30">
        <v>100175</v>
      </c>
      <c r="C37" s="8" t="s">
        <v>5</v>
      </c>
      <c r="D37" s="9">
        <v>9</v>
      </c>
      <c r="E37" s="9"/>
      <c r="F37" s="11">
        <f t="shared" si="6"/>
        <v>1341000</v>
      </c>
      <c r="G37" s="12">
        <f t="shared" si="8"/>
        <v>402300</v>
      </c>
      <c r="H37" s="12">
        <f t="shared" si="7"/>
        <v>2943000</v>
      </c>
      <c r="I37" s="12">
        <f t="shared" si="9"/>
        <v>2004300</v>
      </c>
    </row>
    <row r="38" spans="1:9" ht="51.75" customHeight="1">
      <c r="A38" s="20" t="s">
        <v>140</v>
      </c>
      <c r="B38" s="30">
        <v>100176</v>
      </c>
      <c r="C38" s="8" t="s">
        <v>5</v>
      </c>
      <c r="D38" s="9">
        <v>4</v>
      </c>
      <c r="E38" s="9"/>
      <c r="F38" s="11">
        <f t="shared" si="6"/>
        <v>596000</v>
      </c>
      <c r="G38" s="12">
        <f t="shared" si="8"/>
        <v>178800</v>
      </c>
      <c r="H38" s="12">
        <f t="shared" si="7"/>
        <v>1308000</v>
      </c>
      <c r="I38" s="12">
        <f t="shared" si="9"/>
        <v>890800</v>
      </c>
    </row>
    <row r="39" spans="1:9" ht="42" customHeight="1">
      <c r="A39" s="20" t="s">
        <v>60</v>
      </c>
      <c r="B39" s="30">
        <v>100177</v>
      </c>
      <c r="C39" s="8" t="s">
        <v>6</v>
      </c>
      <c r="D39" s="9">
        <v>6</v>
      </c>
      <c r="E39" s="9"/>
      <c r="F39" s="11">
        <f t="shared" si="6"/>
        <v>894000</v>
      </c>
      <c r="G39" s="12">
        <f t="shared" si="8"/>
        <v>268200</v>
      </c>
      <c r="H39" s="12">
        <f t="shared" si="7"/>
        <v>1962000</v>
      </c>
      <c r="I39" s="12">
        <f t="shared" si="9"/>
        <v>1336200</v>
      </c>
    </row>
    <row r="40" spans="1:9" s="21" customFormat="1" ht="45.75" customHeight="1">
      <c r="A40" s="20" t="s">
        <v>61</v>
      </c>
      <c r="B40" s="30">
        <v>100195</v>
      </c>
      <c r="C40" s="8" t="s">
        <v>6</v>
      </c>
      <c r="D40" s="9">
        <v>4.5</v>
      </c>
      <c r="E40" s="9"/>
      <c r="F40" s="11">
        <f t="shared" si="6"/>
        <v>670500</v>
      </c>
      <c r="G40" s="12">
        <f t="shared" si="8"/>
        <v>201150</v>
      </c>
      <c r="H40" s="12">
        <f t="shared" si="7"/>
        <v>1471500</v>
      </c>
      <c r="I40" s="12">
        <f t="shared" si="9"/>
        <v>1002150</v>
      </c>
    </row>
    <row r="41" spans="1:9" ht="36" customHeight="1">
      <c r="A41" s="20" t="s">
        <v>62</v>
      </c>
      <c r="B41" s="30">
        <v>100200</v>
      </c>
      <c r="C41" s="8" t="s">
        <v>6</v>
      </c>
      <c r="D41" s="9">
        <v>7.5</v>
      </c>
      <c r="E41" s="9"/>
      <c r="F41" s="11">
        <f t="shared" ref="F41:F65" si="10">(D41*149000)+(E41*235000)</f>
        <v>1117500</v>
      </c>
      <c r="G41" s="12">
        <f t="shared" si="8"/>
        <v>335250</v>
      </c>
      <c r="H41" s="12">
        <f t="shared" si="7"/>
        <v>2452500</v>
      </c>
      <c r="I41" s="12">
        <f t="shared" si="9"/>
        <v>1670250</v>
      </c>
    </row>
    <row r="42" spans="1:9" ht="48.75" customHeight="1">
      <c r="A42" s="20" t="s">
        <v>63</v>
      </c>
      <c r="B42" s="30">
        <v>100205</v>
      </c>
      <c r="C42" s="8" t="s">
        <v>6</v>
      </c>
      <c r="D42" s="9">
        <v>5</v>
      </c>
      <c r="E42" s="9"/>
      <c r="F42" s="11">
        <f t="shared" si="10"/>
        <v>745000</v>
      </c>
      <c r="G42" s="12">
        <f t="shared" si="8"/>
        <v>223500</v>
      </c>
      <c r="H42" s="12">
        <f t="shared" si="7"/>
        <v>1635000</v>
      </c>
      <c r="I42" s="12">
        <f t="shared" si="9"/>
        <v>1113500</v>
      </c>
    </row>
    <row r="43" spans="1:9" ht="33" customHeight="1">
      <c r="A43" s="20" t="s">
        <v>64</v>
      </c>
      <c r="B43" s="30">
        <v>100210</v>
      </c>
      <c r="C43" s="8" t="s">
        <v>6</v>
      </c>
      <c r="D43" s="9">
        <v>10</v>
      </c>
      <c r="E43" s="9"/>
      <c r="F43" s="11">
        <f t="shared" si="10"/>
        <v>1490000</v>
      </c>
      <c r="G43" s="12">
        <f t="shared" si="8"/>
        <v>447000</v>
      </c>
      <c r="H43" s="12">
        <f t="shared" si="7"/>
        <v>3270000</v>
      </c>
      <c r="I43" s="12">
        <f t="shared" si="9"/>
        <v>2227000</v>
      </c>
    </row>
    <row r="44" spans="1:9" ht="33" customHeight="1">
      <c r="A44" s="25" t="s">
        <v>11</v>
      </c>
      <c r="B44" s="32">
        <v>100212</v>
      </c>
      <c r="C44" s="5" t="s">
        <v>6</v>
      </c>
      <c r="D44" s="3">
        <v>1.5</v>
      </c>
      <c r="E44" s="4"/>
      <c r="F44" s="11">
        <f t="shared" si="10"/>
        <v>223500</v>
      </c>
      <c r="G44" s="12">
        <f t="shared" si="8"/>
        <v>67050</v>
      </c>
      <c r="H44" s="12">
        <f t="shared" si="7"/>
        <v>490500</v>
      </c>
      <c r="I44" s="12">
        <f t="shared" si="9"/>
        <v>334050</v>
      </c>
    </row>
    <row r="45" spans="1:9" ht="36.75" customHeight="1">
      <c r="A45" s="19" t="s">
        <v>12</v>
      </c>
      <c r="B45" s="32">
        <v>100215</v>
      </c>
      <c r="C45" s="5" t="s">
        <v>5</v>
      </c>
      <c r="D45" s="3">
        <v>3</v>
      </c>
      <c r="E45" s="3"/>
      <c r="F45" s="11">
        <f t="shared" si="10"/>
        <v>447000</v>
      </c>
      <c r="G45" s="12">
        <f t="shared" si="8"/>
        <v>134100</v>
      </c>
      <c r="H45" s="12">
        <f t="shared" si="7"/>
        <v>981000</v>
      </c>
      <c r="I45" s="12">
        <f t="shared" si="9"/>
        <v>668100</v>
      </c>
    </row>
    <row r="46" spans="1:9" ht="35.25" customHeight="1">
      <c r="A46" s="19" t="s">
        <v>14</v>
      </c>
      <c r="B46" s="32">
        <v>100220</v>
      </c>
      <c r="C46" s="5" t="s">
        <v>13</v>
      </c>
      <c r="D46" s="3">
        <v>1.5</v>
      </c>
      <c r="E46" s="3"/>
      <c r="F46" s="11">
        <f t="shared" si="10"/>
        <v>223500</v>
      </c>
      <c r="G46" s="12">
        <f t="shared" si="8"/>
        <v>67050</v>
      </c>
      <c r="H46" s="12">
        <f t="shared" si="7"/>
        <v>490500</v>
      </c>
      <c r="I46" s="12">
        <f t="shared" si="9"/>
        <v>334050</v>
      </c>
    </row>
    <row r="47" spans="1:9" ht="42" customHeight="1">
      <c r="A47" s="19" t="s">
        <v>15</v>
      </c>
      <c r="B47" s="32">
        <v>100225</v>
      </c>
      <c r="C47" s="5" t="s">
        <v>5</v>
      </c>
      <c r="D47" s="3">
        <v>4</v>
      </c>
      <c r="E47" s="3"/>
      <c r="F47" s="11">
        <f t="shared" si="10"/>
        <v>596000</v>
      </c>
      <c r="G47" s="12">
        <f t="shared" si="8"/>
        <v>178800</v>
      </c>
      <c r="H47" s="12">
        <f t="shared" si="7"/>
        <v>1308000</v>
      </c>
      <c r="I47" s="12">
        <f t="shared" si="9"/>
        <v>890800</v>
      </c>
    </row>
    <row r="48" spans="1:9" ht="36.75" customHeight="1">
      <c r="A48" s="19" t="s">
        <v>16</v>
      </c>
      <c r="B48" s="32">
        <v>100230</v>
      </c>
      <c r="C48" s="5" t="s">
        <v>13</v>
      </c>
      <c r="D48" s="3">
        <v>2</v>
      </c>
      <c r="E48" s="3"/>
      <c r="F48" s="11">
        <f t="shared" si="10"/>
        <v>298000</v>
      </c>
      <c r="G48" s="12">
        <f t="shared" si="8"/>
        <v>89400</v>
      </c>
      <c r="H48" s="12">
        <f t="shared" si="7"/>
        <v>654000</v>
      </c>
      <c r="I48" s="12">
        <f t="shared" si="9"/>
        <v>445400</v>
      </c>
    </row>
    <row r="49" spans="1:9" ht="45.75" customHeight="1">
      <c r="A49" s="19" t="s">
        <v>65</v>
      </c>
      <c r="B49" s="29">
        <v>100235</v>
      </c>
      <c r="C49" s="8" t="s">
        <v>5</v>
      </c>
      <c r="D49" s="9">
        <v>3</v>
      </c>
      <c r="E49" s="10"/>
      <c r="F49" s="11">
        <f t="shared" si="10"/>
        <v>447000</v>
      </c>
      <c r="G49" s="12">
        <f t="shared" si="8"/>
        <v>134100</v>
      </c>
      <c r="H49" s="12">
        <f t="shared" si="7"/>
        <v>981000</v>
      </c>
      <c r="I49" s="12">
        <f t="shared" si="9"/>
        <v>668100</v>
      </c>
    </row>
    <row r="50" spans="1:9" ht="44.25" customHeight="1">
      <c r="A50" s="20" t="s">
        <v>17</v>
      </c>
      <c r="B50" s="32">
        <v>100240</v>
      </c>
      <c r="C50" s="5" t="s">
        <v>5</v>
      </c>
      <c r="D50" s="3">
        <v>5</v>
      </c>
      <c r="E50" s="3"/>
      <c r="F50" s="11">
        <f t="shared" si="10"/>
        <v>745000</v>
      </c>
      <c r="G50" s="12">
        <f t="shared" si="8"/>
        <v>223500</v>
      </c>
      <c r="H50" s="12">
        <f t="shared" si="7"/>
        <v>1635000</v>
      </c>
      <c r="I50" s="12">
        <f t="shared" si="9"/>
        <v>1113500</v>
      </c>
    </row>
    <row r="51" spans="1:9" ht="36.75" customHeight="1">
      <c r="A51" s="20" t="s">
        <v>18</v>
      </c>
      <c r="B51" s="32">
        <v>100245</v>
      </c>
      <c r="C51" s="5" t="s">
        <v>13</v>
      </c>
      <c r="D51" s="3">
        <v>1.5</v>
      </c>
      <c r="E51" s="3"/>
      <c r="F51" s="11">
        <f t="shared" si="10"/>
        <v>223500</v>
      </c>
      <c r="G51" s="12">
        <f t="shared" si="8"/>
        <v>67050</v>
      </c>
      <c r="H51" s="12">
        <f t="shared" si="7"/>
        <v>490500</v>
      </c>
      <c r="I51" s="12">
        <f t="shared" si="9"/>
        <v>334050</v>
      </c>
    </row>
    <row r="52" spans="1:9" ht="67.5" customHeight="1">
      <c r="A52" s="20" t="s">
        <v>19</v>
      </c>
      <c r="B52" s="32">
        <v>100250</v>
      </c>
      <c r="C52" s="5" t="s">
        <v>5</v>
      </c>
      <c r="D52" s="3">
        <v>6</v>
      </c>
      <c r="E52" s="3"/>
      <c r="F52" s="11">
        <f t="shared" si="10"/>
        <v>894000</v>
      </c>
      <c r="G52" s="12">
        <f t="shared" si="8"/>
        <v>268200</v>
      </c>
      <c r="H52" s="12">
        <f t="shared" si="7"/>
        <v>1962000</v>
      </c>
      <c r="I52" s="12">
        <f t="shared" si="9"/>
        <v>1336200</v>
      </c>
    </row>
    <row r="53" spans="1:9" ht="61.5" customHeight="1">
      <c r="A53" s="20" t="s">
        <v>20</v>
      </c>
      <c r="B53" s="32">
        <v>100255</v>
      </c>
      <c r="C53" s="5" t="s">
        <v>13</v>
      </c>
      <c r="D53" s="3">
        <v>2</v>
      </c>
      <c r="E53" s="3"/>
      <c r="F53" s="11">
        <f t="shared" si="10"/>
        <v>298000</v>
      </c>
      <c r="G53" s="12">
        <f t="shared" si="8"/>
        <v>89400</v>
      </c>
      <c r="H53" s="12">
        <f t="shared" si="7"/>
        <v>654000</v>
      </c>
      <c r="I53" s="12">
        <f t="shared" si="9"/>
        <v>445400</v>
      </c>
    </row>
    <row r="54" spans="1:9" ht="39" customHeight="1">
      <c r="A54" s="23" t="s">
        <v>113</v>
      </c>
      <c r="B54" s="28">
        <v>100260</v>
      </c>
      <c r="C54" s="5" t="s">
        <v>5</v>
      </c>
      <c r="D54" s="3">
        <v>7</v>
      </c>
      <c r="E54" s="3"/>
      <c r="F54" s="11">
        <f t="shared" si="10"/>
        <v>1043000</v>
      </c>
      <c r="G54" s="12">
        <f t="shared" si="8"/>
        <v>312900</v>
      </c>
      <c r="H54" s="12">
        <f t="shared" si="7"/>
        <v>2289000</v>
      </c>
      <c r="I54" s="12">
        <f t="shared" si="9"/>
        <v>1558900</v>
      </c>
    </row>
    <row r="55" spans="1:9" ht="49.5" customHeight="1">
      <c r="A55" s="23" t="s">
        <v>114</v>
      </c>
      <c r="B55" s="28">
        <v>100265</v>
      </c>
      <c r="C55" s="5" t="s">
        <v>5</v>
      </c>
      <c r="D55" s="3">
        <v>9.5</v>
      </c>
      <c r="E55" s="3"/>
      <c r="F55" s="11">
        <f t="shared" si="10"/>
        <v>1415500</v>
      </c>
      <c r="G55" s="12">
        <f t="shared" si="8"/>
        <v>424650</v>
      </c>
      <c r="H55" s="12">
        <f t="shared" si="7"/>
        <v>3106500</v>
      </c>
      <c r="I55" s="12">
        <f t="shared" si="9"/>
        <v>2115650</v>
      </c>
    </row>
    <row r="56" spans="1:9" ht="49.5" customHeight="1">
      <c r="A56" s="23" t="s">
        <v>115</v>
      </c>
      <c r="B56" s="28">
        <v>100270</v>
      </c>
      <c r="C56" s="5" t="s">
        <v>5</v>
      </c>
      <c r="D56" s="3">
        <v>11.5</v>
      </c>
      <c r="E56" s="3"/>
      <c r="F56" s="11">
        <f t="shared" si="10"/>
        <v>1713500</v>
      </c>
      <c r="G56" s="12">
        <f t="shared" si="8"/>
        <v>514050</v>
      </c>
      <c r="H56" s="12">
        <f t="shared" si="7"/>
        <v>3760500</v>
      </c>
      <c r="I56" s="12">
        <f t="shared" si="9"/>
        <v>2561050</v>
      </c>
    </row>
    <row r="57" spans="1:9" ht="49.5" customHeight="1">
      <c r="A57" s="23" t="s">
        <v>116</v>
      </c>
      <c r="B57" s="28">
        <v>100275</v>
      </c>
      <c r="C57" s="5" t="s">
        <v>5</v>
      </c>
      <c r="D57" s="3">
        <v>12.5</v>
      </c>
      <c r="E57" s="3"/>
      <c r="F57" s="11">
        <f t="shared" si="10"/>
        <v>1862500</v>
      </c>
      <c r="G57" s="12">
        <f t="shared" si="8"/>
        <v>558750</v>
      </c>
      <c r="H57" s="12">
        <f t="shared" si="7"/>
        <v>4087500</v>
      </c>
      <c r="I57" s="12">
        <f t="shared" si="9"/>
        <v>2783750</v>
      </c>
    </row>
    <row r="58" spans="1:9" ht="49.5" customHeight="1">
      <c r="A58" s="23" t="s">
        <v>117</v>
      </c>
      <c r="B58" s="28">
        <v>100280</v>
      </c>
      <c r="C58" s="5" t="s">
        <v>13</v>
      </c>
      <c r="D58" s="3">
        <v>5</v>
      </c>
      <c r="E58" s="3"/>
      <c r="F58" s="11">
        <f t="shared" si="10"/>
        <v>745000</v>
      </c>
      <c r="G58" s="12">
        <f t="shared" si="8"/>
        <v>223500</v>
      </c>
      <c r="H58" s="12">
        <f t="shared" si="7"/>
        <v>1635000</v>
      </c>
      <c r="I58" s="12">
        <f t="shared" si="9"/>
        <v>1113500</v>
      </c>
    </row>
    <row r="59" spans="1:9" ht="49.5" customHeight="1">
      <c r="A59" s="20" t="s">
        <v>141</v>
      </c>
      <c r="B59" s="30">
        <v>100285</v>
      </c>
      <c r="C59" s="8" t="s">
        <v>5</v>
      </c>
      <c r="D59" s="9">
        <v>10</v>
      </c>
      <c r="E59" s="9"/>
      <c r="F59" s="11">
        <f t="shared" si="10"/>
        <v>1490000</v>
      </c>
      <c r="G59" s="12">
        <f t="shared" si="8"/>
        <v>447000</v>
      </c>
      <c r="H59" s="12">
        <f t="shared" si="7"/>
        <v>3270000</v>
      </c>
      <c r="I59" s="12">
        <f t="shared" si="9"/>
        <v>2227000</v>
      </c>
    </row>
    <row r="60" spans="1:9" ht="49.5" customHeight="1">
      <c r="A60" s="17" t="s">
        <v>66</v>
      </c>
      <c r="B60" s="30">
        <v>100410</v>
      </c>
      <c r="C60" s="8" t="s">
        <v>6</v>
      </c>
      <c r="D60" s="9">
        <v>25</v>
      </c>
      <c r="E60" s="9"/>
      <c r="F60" s="11">
        <f t="shared" si="10"/>
        <v>3725000</v>
      </c>
      <c r="G60" s="12">
        <f t="shared" si="8"/>
        <v>1117500</v>
      </c>
      <c r="H60" s="12">
        <f t="shared" si="7"/>
        <v>8175000</v>
      </c>
      <c r="I60" s="12">
        <f t="shared" si="9"/>
        <v>5567500</v>
      </c>
    </row>
    <row r="61" spans="1:9" ht="49.5" customHeight="1">
      <c r="A61" s="17" t="s">
        <v>68</v>
      </c>
      <c r="B61" s="30">
        <v>100415</v>
      </c>
      <c r="C61" s="8" t="s">
        <v>67</v>
      </c>
      <c r="D61" s="9">
        <v>12</v>
      </c>
      <c r="E61" s="9"/>
      <c r="F61" s="11">
        <f t="shared" si="10"/>
        <v>1788000</v>
      </c>
      <c r="G61" s="12">
        <f t="shared" si="8"/>
        <v>536400</v>
      </c>
      <c r="H61" s="12">
        <f t="shared" si="7"/>
        <v>3924000</v>
      </c>
      <c r="I61" s="12">
        <f t="shared" si="9"/>
        <v>2672400</v>
      </c>
    </row>
    <row r="62" spans="1:9" ht="49.5" customHeight="1">
      <c r="A62" s="18" t="s">
        <v>69</v>
      </c>
      <c r="B62" s="29">
        <v>100416</v>
      </c>
      <c r="C62" s="8" t="s">
        <v>6</v>
      </c>
      <c r="D62" s="9">
        <v>30</v>
      </c>
      <c r="E62" s="10"/>
      <c r="F62" s="11">
        <f t="shared" si="10"/>
        <v>4470000</v>
      </c>
      <c r="G62" s="12">
        <f t="shared" si="8"/>
        <v>1341000</v>
      </c>
      <c r="H62" s="12">
        <f t="shared" si="7"/>
        <v>9810000</v>
      </c>
      <c r="I62" s="12">
        <f t="shared" si="9"/>
        <v>6681000</v>
      </c>
    </row>
    <row r="63" spans="1:9" ht="49.5" customHeight="1">
      <c r="A63" s="17" t="s">
        <v>142</v>
      </c>
      <c r="B63" s="30">
        <v>100420</v>
      </c>
      <c r="C63" s="8" t="s">
        <v>6</v>
      </c>
      <c r="D63" s="9">
        <v>30</v>
      </c>
      <c r="E63" s="9"/>
      <c r="F63" s="11">
        <f t="shared" si="10"/>
        <v>4470000</v>
      </c>
      <c r="G63" s="12">
        <f t="shared" si="8"/>
        <v>1341000</v>
      </c>
      <c r="H63" s="12">
        <f t="shared" si="7"/>
        <v>9810000</v>
      </c>
      <c r="I63" s="12">
        <f t="shared" si="9"/>
        <v>6681000</v>
      </c>
    </row>
    <row r="64" spans="1:9" ht="49.5" customHeight="1">
      <c r="A64" s="17" t="s">
        <v>143</v>
      </c>
      <c r="B64" s="30">
        <v>100425</v>
      </c>
      <c r="C64" s="8" t="s">
        <v>6</v>
      </c>
      <c r="D64" s="9">
        <v>12</v>
      </c>
      <c r="E64" s="9"/>
      <c r="F64" s="11">
        <f t="shared" si="10"/>
        <v>1788000</v>
      </c>
      <c r="G64" s="12">
        <f t="shared" si="8"/>
        <v>536400</v>
      </c>
      <c r="H64" s="12">
        <f t="shared" si="7"/>
        <v>3924000</v>
      </c>
      <c r="I64" s="12">
        <f t="shared" si="9"/>
        <v>2672400</v>
      </c>
    </row>
    <row r="65" spans="1:9" ht="49.5" customHeight="1">
      <c r="A65" s="20" t="s">
        <v>70</v>
      </c>
      <c r="B65" s="30">
        <v>100430</v>
      </c>
      <c r="C65" s="8" t="s">
        <v>6</v>
      </c>
      <c r="D65" s="9">
        <v>10</v>
      </c>
      <c r="E65" s="9"/>
      <c r="F65" s="11">
        <f t="shared" si="10"/>
        <v>1490000</v>
      </c>
      <c r="G65" s="12">
        <f t="shared" si="8"/>
        <v>447000</v>
      </c>
      <c r="H65" s="12">
        <f t="shared" si="7"/>
        <v>3270000</v>
      </c>
      <c r="I65" s="12">
        <f t="shared" si="9"/>
        <v>2227000</v>
      </c>
    </row>
    <row r="66" spans="1:9" ht="49.5" customHeight="1">
      <c r="A66" s="17" t="s">
        <v>72</v>
      </c>
      <c r="B66" s="30">
        <v>100435</v>
      </c>
      <c r="C66" s="8" t="s">
        <v>71</v>
      </c>
      <c r="D66" s="9">
        <v>34</v>
      </c>
      <c r="E66" s="9"/>
      <c r="F66" s="11">
        <f>(D66*149000)+(E66*218000)</f>
        <v>5066000</v>
      </c>
      <c r="G66" s="12">
        <f t="shared" si="8"/>
        <v>1519800</v>
      </c>
      <c r="H66" s="12">
        <f>(D66*581000)+(E66*1504000)</f>
        <v>19754000</v>
      </c>
      <c r="I66" s="12">
        <f t="shared" si="9"/>
        <v>16207800</v>
      </c>
    </row>
    <row r="67" spans="1:9" ht="49.5" customHeight="1">
      <c r="A67" s="18" t="s">
        <v>73</v>
      </c>
      <c r="B67" s="29">
        <v>100446</v>
      </c>
      <c r="C67" s="8" t="s">
        <v>71</v>
      </c>
      <c r="D67" s="9">
        <v>22.5</v>
      </c>
      <c r="E67" s="10"/>
      <c r="F67" s="11">
        <f t="shared" ref="F67:F75" si="11">(D67*149000)+(E67*218000)</f>
        <v>3352500</v>
      </c>
      <c r="G67" s="12">
        <f t="shared" si="8"/>
        <v>1005750</v>
      </c>
      <c r="H67" s="12">
        <f t="shared" ref="H67:H75" si="12">(D67*581000)+(E67*1504000)</f>
        <v>13072500</v>
      </c>
      <c r="I67" s="12">
        <f t="shared" si="9"/>
        <v>10725750</v>
      </c>
    </row>
    <row r="68" spans="1:9" ht="49.5" customHeight="1">
      <c r="A68" s="18" t="s">
        <v>74</v>
      </c>
      <c r="B68" s="29">
        <v>100450</v>
      </c>
      <c r="C68" s="8" t="s">
        <v>71</v>
      </c>
      <c r="D68" s="9">
        <v>45</v>
      </c>
      <c r="E68" s="10"/>
      <c r="F68" s="11">
        <f t="shared" si="11"/>
        <v>6705000</v>
      </c>
      <c r="G68" s="12">
        <f t="shared" ref="G68:G99" si="13">F68*30%</f>
        <v>2011500</v>
      </c>
      <c r="H68" s="12">
        <f t="shared" si="12"/>
        <v>26145000</v>
      </c>
      <c r="I68" s="12">
        <f t="shared" ref="I68:I99" si="14">H68-(F68*70%)</f>
        <v>21451500</v>
      </c>
    </row>
    <row r="69" spans="1:9" ht="49.5" customHeight="1">
      <c r="A69" s="18" t="s">
        <v>75</v>
      </c>
      <c r="B69" s="29">
        <v>100455</v>
      </c>
      <c r="C69" s="8" t="s">
        <v>71</v>
      </c>
      <c r="D69" s="9">
        <v>25</v>
      </c>
      <c r="E69" s="10"/>
      <c r="F69" s="11">
        <f t="shared" si="11"/>
        <v>3725000</v>
      </c>
      <c r="G69" s="12">
        <f t="shared" si="13"/>
        <v>1117500</v>
      </c>
      <c r="H69" s="12">
        <f t="shared" si="12"/>
        <v>14525000</v>
      </c>
      <c r="I69" s="12">
        <f t="shared" si="14"/>
        <v>11917500</v>
      </c>
    </row>
    <row r="70" spans="1:9" ht="49.5" customHeight="1">
      <c r="A70" s="18" t="s">
        <v>76</v>
      </c>
      <c r="B70" s="29">
        <v>100460</v>
      </c>
      <c r="C70" s="8" t="s">
        <v>71</v>
      </c>
      <c r="D70" s="9">
        <v>60</v>
      </c>
      <c r="E70" s="10"/>
      <c r="F70" s="11">
        <f t="shared" si="11"/>
        <v>8940000</v>
      </c>
      <c r="G70" s="12">
        <f t="shared" si="13"/>
        <v>2682000</v>
      </c>
      <c r="H70" s="12">
        <f t="shared" si="12"/>
        <v>34860000</v>
      </c>
      <c r="I70" s="12">
        <f t="shared" si="14"/>
        <v>28602000</v>
      </c>
    </row>
    <row r="71" spans="1:9" ht="49.5" customHeight="1">
      <c r="A71" s="18" t="s">
        <v>77</v>
      </c>
      <c r="B71" s="29">
        <v>100465</v>
      </c>
      <c r="C71" s="8" t="s">
        <v>71</v>
      </c>
      <c r="D71" s="9">
        <v>60</v>
      </c>
      <c r="E71" s="10"/>
      <c r="F71" s="11">
        <f t="shared" si="11"/>
        <v>8940000</v>
      </c>
      <c r="G71" s="12">
        <f t="shared" si="13"/>
        <v>2682000</v>
      </c>
      <c r="H71" s="12">
        <f t="shared" si="12"/>
        <v>34860000</v>
      </c>
      <c r="I71" s="12">
        <f t="shared" si="14"/>
        <v>28602000</v>
      </c>
    </row>
    <row r="72" spans="1:9" ht="49.5" customHeight="1">
      <c r="A72" s="18" t="s">
        <v>144</v>
      </c>
      <c r="B72" s="29">
        <v>100470</v>
      </c>
      <c r="C72" s="8" t="s">
        <v>71</v>
      </c>
      <c r="D72" s="9">
        <v>50</v>
      </c>
      <c r="E72" s="10"/>
      <c r="F72" s="11">
        <f t="shared" si="11"/>
        <v>7450000</v>
      </c>
      <c r="G72" s="12">
        <f t="shared" si="13"/>
        <v>2235000</v>
      </c>
      <c r="H72" s="12">
        <f t="shared" si="12"/>
        <v>29050000</v>
      </c>
      <c r="I72" s="12">
        <f t="shared" si="14"/>
        <v>23835000</v>
      </c>
    </row>
    <row r="73" spans="1:9" ht="49.5" customHeight="1">
      <c r="A73" s="18" t="s">
        <v>145</v>
      </c>
      <c r="B73" s="29">
        <v>100471</v>
      </c>
      <c r="C73" s="8" t="s">
        <v>71</v>
      </c>
      <c r="D73" s="9">
        <v>82.5</v>
      </c>
      <c r="E73" s="10"/>
      <c r="F73" s="11">
        <f t="shared" si="11"/>
        <v>12292500</v>
      </c>
      <c r="G73" s="12">
        <f t="shared" si="13"/>
        <v>3687750</v>
      </c>
      <c r="H73" s="12">
        <f t="shared" si="12"/>
        <v>47932500</v>
      </c>
      <c r="I73" s="12">
        <f t="shared" si="14"/>
        <v>39327750</v>
      </c>
    </row>
    <row r="74" spans="1:9" ht="49.5" customHeight="1">
      <c r="A74" s="18" t="s">
        <v>78</v>
      </c>
      <c r="B74" s="29">
        <v>100475</v>
      </c>
      <c r="C74" s="8" t="s">
        <v>71</v>
      </c>
      <c r="D74" s="9">
        <v>33</v>
      </c>
      <c r="E74" s="10"/>
      <c r="F74" s="11">
        <f t="shared" si="11"/>
        <v>4917000</v>
      </c>
      <c r="G74" s="12">
        <f t="shared" si="13"/>
        <v>1475100</v>
      </c>
      <c r="H74" s="12">
        <f t="shared" si="12"/>
        <v>19173000</v>
      </c>
      <c r="I74" s="12">
        <f t="shared" si="14"/>
        <v>15731100</v>
      </c>
    </row>
    <row r="75" spans="1:9" ht="49.5" customHeight="1">
      <c r="A75" s="17" t="s">
        <v>79</v>
      </c>
      <c r="B75" s="30">
        <v>100480</v>
      </c>
      <c r="C75" s="8" t="s">
        <v>71</v>
      </c>
      <c r="D75" s="9">
        <v>24</v>
      </c>
      <c r="E75" s="9"/>
      <c r="F75" s="11">
        <f t="shared" si="11"/>
        <v>3576000</v>
      </c>
      <c r="G75" s="12">
        <f t="shared" si="13"/>
        <v>1072800</v>
      </c>
      <c r="H75" s="12">
        <f t="shared" si="12"/>
        <v>13944000</v>
      </c>
      <c r="I75" s="12">
        <f t="shared" si="14"/>
        <v>11440800</v>
      </c>
    </row>
    <row r="76" spans="1:9" ht="49.5" customHeight="1">
      <c r="A76" s="16" t="s">
        <v>146</v>
      </c>
      <c r="B76" s="32">
        <v>100506</v>
      </c>
      <c r="C76" s="5" t="s">
        <v>5</v>
      </c>
      <c r="D76" s="3">
        <v>1</v>
      </c>
      <c r="E76" s="4"/>
      <c r="F76" s="11">
        <f>(D76*149000)+(E76*235000)</f>
        <v>149000</v>
      </c>
      <c r="G76" s="12">
        <f t="shared" si="13"/>
        <v>44700</v>
      </c>
      <c r="H76" s="12">
        <f>(D76*327000)+(E76*940000)</f>
        <v>327000</v>
      </c>
      <c r="I76" s="12">
        <f t="shared" si="14"/>
        <v>222700</v>
      </c>
    </row>
    <row r="77" spans="1:9" ht="49.5" customHeight="1">
      <c r="A77" s="16" t="s">
        <v>147</v>
      </c>
      <c r="B77" s="32">
        <v>100507</v>
      </c>
      <c r="C77" s="5" t="s">
        <v>5</v>
      </c>
      <c r="D77" s="3">
        <v>1.5</v>
      </c>
      <c r="E77" s="4"/>
      <c r="F77" s="11">
        <f>(D77*149000)+(E77*235000)</f>
        <v>223500</v>
      </c>
      <c r="G77" s="12">
        <f t="shared" si="13"/>
        <v>67050</v>
      </c>
      <c r="H77" s="12">
        <f>(D77*327000)+(E77*940000)</f>
        <v>490500</v>
      </c>
      <c r="I77" s="12">
        <f t="shared" si="14"/>
        <v>334050</v>
      </c>
    </row>
    <row r="78" spans="1:9" ht="49.5" customHeight="1">
      <c r="A78" s="16" t="s">
        <v>148</v>
      </c>
      <c r="B78" s="32">
        <v>100511</v>
      </c>
      <c r="C78" s="5" t="s">
        <v>5</v>
      </c>
      <c r="D78" s="3">
        <v>0.5</v>
      </c>
      <c r="E78" s="4"/>
      <c r="F78" s="11">
        <f>(D78*149000)+(E78*235000)</f>
        <v>74500</v>
      </c>
      <c r="G78" s="12">
        <f t="shared" si="13"/>
        <v>22350</v>
      </c>
      <c r="H78" s="12">
        <f>(D78*327000)+(E78*940000)</f>
        <v>163500</v>
      </c>
      <c r="I78" s="12">
        <f t="shared" si="14"/>
        <v>111350</v>
      </c>
    </row>
    <row r="79" spans="1:9" ht="49.5" customHeight="1">
      <c r="A79" s="16" t="s">
        <v>149</v>
      </c>
      <c r="B79" s="32">
        <v>100512</v>
      </c>
      <c r="C79" s="5" t="s">
        <v>5</v>
      </c>
      <c r="D79" s="3">
        <v>1</v>
      </c>
      <c r="E79" s="4"/>
      <c r="F79" s="11">
        <f>(D79*149000)+(E79*235000)</f>
        <v>149000</v>
      </c>
      <c r="G79" s="12">
        <f t="shared" si="13"/>
        <v>44700</v>
      </c>
      <c r="H79" s="12">
        <f>(D79*327000)+(E79*940000)</f>
        <v>327000</v>
      </c>
      <c r="I79" s="12">
        <f t="shared" si="14"/>
        <v>222700</v>
      </c>
    </row>
    <row r="80" spans="1:9" ht="49.5" customHeight="1">
      <c r="A80" s="18" t="s">
        <v>80</v>
      </c>
      <c r="B80" s="29">
        <v>100520</v>
      </c>
      <c r="C80" s="8" t="s">
        <v>71</v>
      </c>
      <c r="D80" s="9">
        <v>12</v>
      </c>
      <c r="E80" s="10"/>
      <c r="F80" s="11">
        <f>(D80*149000)+(E80*218000)</f>
        <v>1788000</v>
      </c>
      <c r="G80" s="12">
        <f t="shared" si="13"/>
        <v>536400</v>
      </c>
      <c r="H80" s="12">
        <f>(D80*581000)+(E80*1504000)</f>
        <v>6972000</v>
      </c>
      <c r="I80" s="12">
        <f t="shared" si="14"/>
        <v>5720400</v>
      </c>
    </row>
    <row r="81" spans="1:9" ht="49.5" customHeight="1">
      <c r="A81" s="18" t="s">
        <v>81</v>
      </c>
      <c r="B81" s="29">
        <v>100525</v>
      </c>
      <c r="C81" s="8" t="s">
        <v>71</v>
      </c>
      <c r="D81" s="9">
        <v>22.4</v>
      </c>
      <c r="E81" s="10"/>
      <c r="F81" s="11">
        <f t="shared" ref="F81:F83" si="15">(D81*149000)+(E81*218000)</f>
        <v>3337600</v>
      </c>
      <c r="G81" s="12">
        <f t="shared" si="13"/>
        <v>1001280</v>
      </c>
      <c r="H81" s="12">
        <f t="shared" ref="H81:H83" si="16">(D81*581000)+(E81*1504000)</f>
        <v>13014400</v>
      </c>
      <c r="I81" s="12">
        <f t="shared" si="14"/>
        <v>10678080</v>
      </c>
    </row>
    <row r="82" spans="1:9" ht="49.5" customHeight="1">
      <c r="A82" s="18" t="s">
        <v>82</v>
      </c>
      <c r="B82" s="29">
        <v>100526</v>
      </c>
      <c r="C82" s="8" t="s">
        <v>71</v>
      </c>
      <c r="D82" s="9">
        <v>19</v>
      </c>
      <c r="E82" s="10"/>
      <c r="F82" s="11">
        <f t="shared" si="15"/>
        <v>2831000</v>
      </c>
      <c r="G82" s="12">
        <f t="shared" si="13"/>
        <v>849300</v>
      </c>
      <c r="H82" s="12">
        <f t="shared" si="16"/>
        <v>11039000</v>
      </c>
      <c r="I82" s="12">
        <f t="shared" si="14"/>
        <v>9057300</v>
      </c>
    </row>
    <row r="83" spans="1:9" ht="49.5" customHeight="1">
      <c r="A83" s="18" t="s">
        <v>83</v>
      </c>
      <c r="B83" s="29">
        <v>100528</v>
      </c>
      <c r="C83" s="8" t="s">
        <v>71</v>
      </c>
      <c r="D83" s="9">
        <v>19</v>
      </c>
      <c r="E83" s="10"/>
      <c r="F83" s="11">
        <f t="shared" si="15"/>
        <v>2831000</v>
      </c>
      <c r="G83" s="12">
        <f t="shared" si="13"/>
        <v>849300</v>
      </c>
      <c r="H83" s="12">
        <f t="shared" si="16"/>
        <v>11039000</v>
      </c>
      <c r="I83" s="12">
        <f t="shared" si="14"/>
        <v>9057300</v>
      </c>
    </row>
    <row r="84" spans="1:9" ht="49.5" customHeight="1">
      <c r="A84" s="18" t="s">
        <v>84</v>
      </c>
      <c r="B84" s="29">
        <v>100555</v>
      </c>
      <c r="C84" s="8" t="s">
        <v>5</v>
      </c>
      <c r="D84" s="9">
        <v>4</v>
      </c>
      <c r="E84" s="9"/>
      <c r="F84" s="11">
        <f>(D84*149000)+(E84*235000)</f>
        <v>596000</v>
      </c>
      <c r="G84" s="12">
        <f t="shared" si="13"/>
        <v>178800</v>
      </c>
      <c r="H84" s="12">
        <f>(D84*327000)+(E84*940000)</f>
        <v>1308000</v>
      </c>
      <c r="I84" s="12">
        <f t="shared" si="14"/>
        <v>890800</v>
      </c>
    </row>
    <row r="85" spans="1:9" ht="49.5" customHeight="1">
      <c r="A85" s="18" t="s">
        <v>85</v>
      </c>
      <c r="B85" s="29">
        <v>100557</v>
      </c>
      <c r="C85" s="8" t="s">
        <v>5</v>
      </c>
      <c r="D85" s="9">
        <v>6</v>
      </c>
      <c r="E85" s="9"/>
      <c r="F85" s="11">
        <f t="shared" ref="F85:F105" si="17">(D85*149000)+(E85*235000)</f>
        <v>894000</v>
      </c>
      <c r="G85" s="12">
        <f t="shared" si="13"/>
        <v>268200</v>
      </c>
      <c r="H85" s="12">
        <f t="shared" ref="H85:H105" si="18">(D85*327000)+(E85*940000)</f>
        <v>1962000</v>
      </c>
      <c r="I85" s="12">
        <f t="shared" si="14"/>
        <v>1336200</v>
      </c>
    </row>
    <row r="86" spans="1:9" ht="49.5" customHeight="1">
      <c r="A86" s="18" t="s">
        <v>86</v>
      </c>
      <c r="B86" s="29">
        <v>100560</v>
      </c>
      <c r="C86" s="8" t="s">
        <v>5</v>
      </c>
      <c r="D86" s="9">
        <v>8</v>
      </c>
      <c r="E86" s="9"/>
      <c r="F86" s="11">
        <f t="shared" si="17"/>
        <v>1192000</v>
      </c>
      <c r="G86" s="12">
        <f t="shared" si="13"/>
        <v>357600</v>
      </c>
      <c r="H86" s="12">
        <f t="shared" si="18"/>
        <v>2616000</v>
      </c>
      <c r="I86" s="12">
        <f t="shared" si="14"/>
        <v>1781600</v>
      </c>
    </row>
    <row r="87" spans="1:9" ht="49.5" customHeight="1">
      <c r="A87" s="18" t="s">
        <v>87</v>
      </c>
      <c r="B87" s="29">
        <v>100562</v>
      </c>
      <c r="C87" s="8" t="s">
        <v>5</v>
      </c>
      <c r="D87" s="9">
        <v>9</v>
      </c>
      <c r="E87" s="9"/>
      <c r="F87" s="11">
        <f t="shared" si="17"/>
        <v>1341000</v>
      </c>
      <c r="G87" s="12">
        <f t="shared" si="13"/>
        <v>402300</v>
      </c>
      <c r="H87" s="12">
        <f t="shared" si="18"/>
        <v>2943000</v>
      </c>
      <c r="I87" s="12">
        <f t="shared" si="14"/>
        <v>2004300</v>
      </c>
    </row>
    <row r="88" spans="1:9" ht="49.5" customHeight="1">
      <c r="A88" s="18" t="s">
        <v>88</v>
      </c>
      <c r="B88" s="29">
        <v>100563</v>
      </c>
      <c r="C88" s="8" t="s">
        <v>5</v>
      </c>
      <c r="D88" s="9">
        <v>11</v>
      </c>
      <c r="E88" s="9"/>
      <c r="F88" s="11">
        <f t="shared" si="17"/>
        <v>1639000</v>
      </c>
      <c r="G88" s="12">
        <f t="shared" si="13"/>
        <v>491700</v>
      </c>
      <c r="H88" s="12">
        <f t="shared" si="18"/>
        <v>3597000</v>
      </c>
      <c r="I88" s="12">
        <f t="shared" si="14"/>
        <v>2449700</v>
      </c>
    </row>
    <row r="89" spans="1:9" ht="49.5" customHeight="1">
      <c r="A89" s="17" t="s">
        <v>150</v>
      </c>
      <c r="B89" s="29">
        <v>100565</v>
      </c>
      <c r="C89" s="8" t="s">
        <v>6</v>
      </c>
      <c r="D89" s="9">
        <v>15</v>
      </c>
      <c r="E89" s="9"/>
      <c r="F89" s="11">
        <f t="shared" si="17"/>
        <v>2235000</v>
      </c>
      <c r="G89" s="12">
        <f t="shared" si="13"/>
        <v>670500</v>
      </c>
      <c r="H89" s="12">
        <f t="shared" si="18"/>
        <v>4905000</v>
      </c>
      <c r="I89" s="12">
        <f t="shared" si="14"/>
        <v>3340500</v>
      </c>
    </row>
    <row r="90" spans="1:9" ht="49.5" customHeight="1">
      <c r="A90" s="17" t="s">
        <v>151</v>
      </c>
      <c r="B90" s="29">
        <v>100570</v>
      </c>
      <c r="C90" s="8" t="s">
        <v>67</v>
      </c>
      <c r="D90" s="9">
        <v>5</v>
      </c>
      <c r="E90" s="9"/>
      <c r="F90" s="11">
        <f t="shared" si="17"/>
        <v>745000</v>
      </c>
      <c r="G90" s="12">
        <f t="shared" si="13"/>
        <v>223500</v>
      </c>
      <c r="H90" s="12">
        <f t="shared" si="18"/>
        <v>1635000</v>
      </c>
      <c r="I90" s="12">
        <f t="shared" si="14"/>
        <v>1113500</v>
      </c>
    </row>
    <row r="91" spans="1:9" ht="49.5" customHeight="1">
      <c r="A91" s="18" t="s">
        <v>89</v>
      </c>
      <c r="B91" s="29">
        <v>100573</v>
      </c>
      <c r="C91" s="8" t="s">
        <v>6</v>
      </c>
      <c r="D91" s="9">
        <v>2</v>
      </c>
      <c r="E91" s="9"/>
      <c r="F91" s="11">
        <f t="shared" si="17"/>
        <v>298000</v>
      </c>
      <c r="G91" s="12">
        <f t="shared" si="13"/>
        <v>89400</v>
      </c>
      <c r="H91" s="12">
        <f t="shared" si="18"/>
        <v>654000</v>
      </c>
      <c r="I91" s="12">
        <f t="shared" si="14"/>
        <v>445400</v>
      </c>
    </row>
    <row r="92" spans="1:9" ht="49.5" customHeight="1">
      <c r="A92" s="18" t="s">
        <v>152</v>
      </c>
      <c r="B92" s="29">
        <v>100575</v>
      </c>
      <c r="C92" s="8" t="s">
        <v>5</v>
      </c>
      <c r="D92" s="10">
        <v>5</v>
      </c>
      <c r="E92" s="10">
        <v>1</v>
      </c>
      <c r="F92" s="11">
        <f t="shared" si="17"/>
        <v>980000</v>
      </c>
      <c r="G92" s="12">
        <f t="shared" si="13"/>
        <v>294000</v>
      </c>
      <c r="H92" s="12">
        <f t="shared" si="18"/>
        <v>2575000</v>
      </c>
      <c r="I92" s="12">
        <f t="shared" si="14"/>
        <v>1889000</v>
      </c>
    </row>
    <row r="93" spans="1:9" ht="49.5" customHeight="1">
      <c r="A93" s="18" t="s">
        <v>153</v>
      </c>
      <c r="B93" s="29">
        <v>100585</v>
      </c>
      <c r="C93" s="8" t="s">
        <v>5</v>
      </c>
      <c r="D93" s="10">
        <v>23</v>
      </c>
      <c r="E93" s="10">
        <v>7</v>
      </c>
      <c r="F93" s="11">
        <f t="shared" si="17"/>
        <v>5072000</v>
      </c>
      <c r="G93" s="12">
        <f t="shared" si="13"/>
        <v>1521600</v>
      </c>
      <c r="H93" s="12">
        <f t="shared" si="18"/>
        <v>14101000</v>
      </c>
      <c r="I93" s="12">
        <f t="shared" si="14"/>
        <v>10550600</v>
      </c>
    </row>
    <row r="94" spans="1:9" ht="49.5" customHeight="1">
      <c r="A94" s="18" t="s">
        <v>154</v>
      </c>
      <c r="B94" s="29">
        <v>100586</v>
      </c>
      <c r="C94" s="8" t="s">
        <v>5</v>
      </c>
      <c r="D94" s="10">
        <v>30</v>
      </c>
      <c r="E94" s="10">
        <v>10</v>
      </c>
      <c r="F94" s="11">
        <f t="shared" si="17"/>
        <v>6820000</v>
      </c>
      <c r="G94" s="12">
        <f t="shared" si="13"/>
        <v>2046000</v>
      </c>
      <c r="H94" s="12">
        <f t="shared" si="18"/>
        <v>19210000</v>
      </c>
      <c r="I94" s="12">
        <f t="shared" si="14"/>
        <v>14436000</v>
      </c>
    </row>
    <row r="95" spans="1:9" ht="49.5" customHeight="1">
      <c r="A95" s="18" t="s">
        <v>155</v>
      </c>
      <c r="B95" s="29">
        <v>100590</v>
      </c>
      <c r="C95" s="8" t="s">
        <v>5</v>
      </c>
      <c r="D95" s="10">
        <v>45</v>
      </c>
      <c r="E95" s="10">
        <v>15</v>
      </c>
      <c r="F95" s="11">
        <f t="shared" si="17"/>
        <v>10230000</v>
      </c>
      <c r="G95" s="12">
        <f t="shared" si="13"/>
        <v>3069000</v>
      </c>
      <c r="H95" s="12">
        <f t="shared" si="18"/>
        <v>28815000</v>
      </c>
      <c r="I95" s="12">
        <f t="shared" si="14"/>
        <v>21654000</v>
      </c>
    </row>
    <row r="96" spans="1:9" ht="49.5" customHeight="1">
      <c r="A96" s="17" t="s">
        <v>156</v>
      </c>
      <c r="B96" s="30">
        <v>100595</v>
      </c>
      <c r="C96" s="8" t="s">
        <v>6</v>
      </c>
      <c r="D96" s="9">
        <v>3.6</v>
      </c>
      <c r="E96" s="9">
        <v>1.2</v>
      </c>
      <c r="F96" s="11">
        <f t="shared" si="17"/>
        <v>818400</v>
      </c>
      <c r="G96" s="12">
        <f t="shared" si="13"/>
        <v>245520</v>
      </c>
      <c r="H96" s="12">
        <f t="shared" si="18"/>
        <v>2305200</v>
      </c>
      <c r="I96" s="12">
        <f t="shared" si="14"/>
        <v>1732320</v>
      </c>
    </row>
    <row r="97" spans="1:9" ht="49.5" customHeight="1">
      <c r="A97" s="18" t="s">
        <v>157</v>
      </c>
      <c r="B97" s="29">
        <v>100600</v>
      </c>
      <c r="C97" s="8" t="s">
        <v>5</v>
      </c>
      <c r="D97" s="9">
        <v>4</v>
      </c>
      <c r="E97" s="10"/>
      <c r="F97" s="11">
        <f t="shared" si="17"/>
        <v>596000</v>
      </c>
      <c r="G97" s="12">
        <f t="shared" si="13"/>
        <v>178800</v>
      </c>
      <c r="H97" s="12">
        <f t="shared" si="18"/>
        <v>1308000</v>
      </c>
      <c r="I97" s="12">
        <f t="shared" si="14"/>
        <v>890800</v>
      </c>
    </row>
    <row r="98" spans="1:9" ht="49.5" customHeight="1">
      <c r="A98" s="18" t="s">
        <v>90</v>
      </c>
      <c r="B98" s="29">
        <v>100605</v>
      </c>
      <c r="C98" s="8" t="s">
        <v>5</v>
      </c>
      <c r="D98" s="10">
        <v>2.5</v>
      </c>
      <c r="E98" s="10">
        <v>1.5</v>
      </c>
      <c r="F98" s="11">
        <f t="shared" si="17"/>
        <v>725000</v>
      </c>
      <c r="G98" s="12">
        <f t="shared" si="13"/>
        <v>217500</v>
      </c>
      <c r="H98" s="12">
        <f t="shared" si="18"/>
        <v>2227500</v>
      </c>
      <c r="I98" s="12">
        <f t="shared" si="14"/>
        <v>1720000</v>
      </c>
    </row>
    <row r="99" spans="1:9" ht="49.5" customHeight="1">
      <c r="A99" s="18" t="s">
        <v>158</v>
      </c>
      <c r="B99" s="29">
        <v>100620</v>
      </c>
      <c r="C99" s="8" t="s">
        <v>5</v>
      </c>
      <c r="D99" s="10">
        <v>2.5</v>
      </c>
      <c r="E99" s="10">
        <v>1.5</v>
      </c>
      <c r="F99" s="11">
        <f t="shared" si="17"/>
        <v>725000</v>
      </c>
      <c r="G99" s="12">
        <f t="shared" si="13"/>
        <v>217500</v>
      </c>
      <c r="H99" s="12">
        <f t="shared" si="18"/>
        <v>2227500</v>
      </c>
      <c r="I99" s="12">
        <f t="shared" si="14"/>
        <v>1720000</v>
      </c>
    </row>
    <row r="100" spans="1:9" ht="49.5" customHeight="1">
      <c r="A100" s="18" t="s">
        <v>91</v>
      </c>
      <c r="B100" s="29">
        <v>100623</v>
      </c>
      <c r="C100" s="8" t="s">
        <v>6</v>
      </c>
      <c r="D100" s="10">
        <v>3</v>
      </c>
      <c r="E100" s="10">
        <v>2</v>
      </c>
      <c r="F100" s="11">
        <f t="shared" si="17"/>
        <v>917000</v>
      </c>
      <c r="G100" s="12">
        <f t="shared" ref="G100:G131" si="19">F100*30%</f>
        <v>275100</v>
      </c>
      <c r="H100" s="12">
        <f t="shared" si="18"/>
        <v>2861000</v>
      </c>
      <c r="I100" s="12">
        <f t="shared" ref="I100:I131" si="20">H100-(F100*70%)</f>
        <v>2219100</v>
      </c>
    </row>
    <row r="101" spans="1:9" ht="49.5" customHeight="1">
      <c r="A101" s="18" t="s">
        <v>92</v>
      </c>
      <c r="B101" s="29">
        <v>100625</v>
      </c>
      <c r="C101" s="8" t="s">
        <v>6</v>
      </c>
      <c r="D101" s="10">
        <v>2</v>
      </c>
      <c r="E101" s="10">
        <v>2</v>
      </c>
      <c r="F101" s="11">
        <f t="shared" si="17"/>
        <v>768000</v>
      </c>
      <c r="G101" s="12">
        <f t="shared" si="19"/>
        <v>230400</v>
      </c>
      <c r="H101" s="12">
        <f t="shared" si="18"/>
        <v>2534000</v>
      </c>
      <c r="I101" s="12">
        <f t="shared" si="20"/>
        <v>1996400</v>
      </c>
    </row>
    <row r="102" spans="1:9" ht="49.5" customHeight="1">
      <c r="A102" s="18" t="s">
        <v>93</v>
      </c>
      <c r="B102" s="29">
        <v>100627</v>
      </c>
      <c r="C102" s="8" t="s">
        <v>6</v>
      </c>
      <c r="D102" s="9">
        <v>3</v>
      </c>
      <c r="E102" s="10"/>
      <c r="F102" s="11">
        <f t="shared" si="17"/>
        <v>447000</v>
      </c>
      <c r="G102" s="12">
        <f t="shared" si="19"/>
        <v>134100</v>
      </c>
      <c r="H102" s="12">
        <f t="shared" si="18"/>
        <v>981000</v>
      </c>
      <c r="I102" s="12">
        <f t="shared" si="20"/>
        <v>668100</v>
      </c>
    </row>
    <row r="103" spans="1:9" ht="49.5" customHeight="1">
      <c r="A103" s="18" t="s">
        <v>94</v>
      </c>
      <c r="B103" s="29">
        <v>100629</v>
      </c>
      <c r="C103" s="8" t="s">
        <v>6</v>
      </c>
      <c r="D103" s="9">
        <v>2</v>
      </c>
      <c r="E103" s="10"/>
      <c r="F103" s="11">
        <f t="shared" si="17"/>
        <v>298000</v>
      </c>
      <c r="G103" s="12">
        <f t="shared" si="19"/>
        <v>89400</v>
      </c>
      <c r="H103" s="12">
        <f t="shared" si="18"/>
        <v>654000</v>
      </c>
      <c r="I103" s="12">
        <f t="shared" si="20"/>
        <v>445400</v>
      </c>
    </row>
    <row r="104" spans="1:9" ht="49.5" customHeight="1">
      <c r="A104" s="17" t="s">
        <v>95</v>
      </c>
      <c r="B104" s="30">
        <v>100630</v>
      </c>
      <c r="C104" s="8" t="s">
        <v>5</v>
      </c>
      <c r="D104" s="9">
        <v>2.5</v>
      </c>
      <c r="E104" s="9"/>
      <c r="F104" s="11">
        <f t="shared" si="17"/>
        <v>372500</v>
      </c>
      <c r="G104" s="12">
        <f t="shared" si="19"/>
        <v>111750</v>
      </c>
      <c r="H104" s="12">
        <f t="shared" si="18"/>
        <v>817500</v>
      </c>
      <c r="I104" s="12">
        <f t="shared" si="20"/>
        <v>556750</v>
      </c>
    </row>
    <row r="105" spans="1:9" ht="49.5" customHeight="1">
      <c r="A105" s="17" t="s">
        <v>159</v>
      </c>
      <c r="B105" s="30">
        <v>100635</v>
      </c>
      <c r="C105" s="9" t="s">
        <v>13</v>
      </c>
      <c r="D105" s="9">
        <v>1</v>
      </c>
      <c r="E105" s="9"/>
      <c r="F105" s="11">
        <f t="shared" si="17"/>
        <v>149000</v>
      </c>
      <c r="G105" s="12">
        <f t="shared" si="19"/>
        <v>44700</v>
      </c>
      <c r="H105" s="12">
        <f t="shared" si="18"/>
        <v>327000</v>
      </c>
      <c r="I105" s="12">
        <f t="shared" si="20"/>
        <v>222700</v>
      </c>
    </row>
    <row r="106" spans="1:9" ht="49.5" customHeight="1">
      <c r="A106" s="17" t="s">
        <v>96</v>
      </c>
      <c r="B106" s="30">
        <v>100640</v>
      </c>
      <c r="C106" s="8"/>
      <c r="D106" s="9">
        <v>9</v>
      </c>
      <c r="E106" s="9"/>
      <c r="F106" s="11">
        <f>(D106*149000)+(E106*218000)</f>
        <v>1341000</v>
      </c>
      <c r="G106" s="12">
        <f t="shared" si="19"/>
        <v>402300</v>
      </c>
      <c r="H106" s="12">
        <f>(D106*581000)+(E106*1504000)</f>
        <v>5229000</v>
      </c>
      <c r="I106" s="12">
        <f t="shared" si="20"/>
        <v>4290300</v>
      </c>
    </row>
    <row r="107" spans="1:9" ht="49.5" customHeight="1">
      <c r="A107" s="18" t="s">
        <v>160</v>
      </c>
      <c r="B107" s="29">
        <v>100645</v>
      </c>
      <c r="C107" s="8" t="s">
        <v>5</v>
      </c>
      <c r="D107" s="9">
        <v>2.5</v>
      </c>
      <c r="E107" s="10"/>
      <c r="F107" s="11">
        <f>(D107*149000)+(E107*235000)</f>
        <v>372500</v>
      </c>
      <c r="G107" s="12">
        <f t="shared" si="19"/>
        <v>111750</v>
      </c>
      <c r="H107" s="12">
        <f>(D107*327000)+(E107*940000)</f>
        <v>817500</v>
      </c>
      <c r="I107" s="12">
        <f t="shared" si="20"/>
        <v>556750</v>
      </c>
    </row>
    <row r="108" spans="1:9" ht="49.5" customHeight="1">
      <c r="A108" s="17" t="s">
        <v>161</v>
      </c>
      <c r="B108" s="30">
        <v>100650</v>
      </c>
      <c r="C108" s="8" t="s">
        <v>5</v>
      </c>
      <c r="D108" s="9">
        <v>3.5</v>
      </c>
      <c r="E108" s="9"/>
      <c r="F108" s="11">
        <f t="shared" ref="F108:F110" si="21">(D108*149000)+(E108*235000)</f>
        <v>521500</v>
      </c>
      <c r="G108" s="12">
        <f t="shared" si="19"/>
        <v>156450</v>
      </c>
      <c r="H108" s="12">
        <f t="shared" ref="H108:H110" si="22">(D108*327000)+(E108*940000)</f>
        <v>1144500</v>
      </c>
      <c r="I108" s="12">
        <f t="shared" si="20"/>
        <v>779450</v>
      </c>
    </row>
    <row r="109" spans="1:9" ht="49.5" customHeight="1">
      <c r="A109" s="18" t="s">
        <v>162</v>
      </c>
      <c r="B109" s="29">
        <v>100655</v>
      </c>
      <c r="C109" s="8" t="s">
        <v>5</v>
      </c>
      <c r="D109" s="10">
        <v>10</v>
      </c>
      <c r="E109" s="10">
        <v>5</v>
      </c>
      <c r="F109" s="11">
        <f t="shared" si="21"/>
        <v>2665000</v>
      </c>
      <c r="G109" s="12">
        <f t="shared" si="19"/>
        <v>799500</v>
      </c>
      <c r="H109" s="12">
        <f t="shared" si="22"/>
        <v>7970000</v>
      </c>
      <c r="I109" s="12">
        <f t="shared" si="20"/>
        <v>6104500</v>
      </c>
    </row>
    <row r="110" spans="1:9" ht="49.5" customHeight="1">
      <c r="A110" s="18" t="s">
        <v>163</v>
      </c>
      <c r="B110" s="29">
        <v>100660</v>
      </c>
      <c r="C110" s="8" t="s">
        <v>5</v>
      </c>
      <c r="D110" s="10">
        <v>14</v>
      </c>
      <c r="E110" s="10">
        <v>5</v>
      </c>
      <c r="F110" s="11">
        <f t="shared" si="21"/>
        <v>3261000</v>
      </c>
      <c r="G110" s="12">
        <f t="shared" si="19"/>
        <v>978300</v>
      </c>
      <c r="H110" s="12">
        <f t="shared" si="22"/>
        <v>9278000</v>
      </c>
      <c r="I110" s="12">
        <f t="shared" si="20"/>
        <v>6995300</v>
      </c>
    </row>
    <row r="111" spans="1:9" ht="49.5" customHeight="1">
      <c r="A111" s="17" t="s">
        <v>97</v>
      </c>
      <c r="B111" s="30">
        <v>100750</v>
      </c>
      <c r="C111" s="8" t="s">
        <v>71</v>
      </c>
      <c r="D111" s="9">
        <v>45</v>
      </c>
      <c r="E111" s="9"/>
      <c r="F111" s="11">
        <f>(D111*149000)+(E111*218000)</f>
        <v>6705000</v>
      </c>
      <c r="G111" s="12">
        <f t="shared" si="19"/>
        <v>2011500</v>
      </c>
      <c r="H111" s="12">
        <f>(D111*581000)+(E111*1504000)</f>
        <v>26145000</v>
      </c>
      <c r="I111" s="12">
        <f t="shared" si="20"/>
        <v>21451500</v>
      </c>
    </row>
    <row r="112" spans="1:9" ht="49.5" customHeight="1">
      <c r="A112" s="18" t="s">
        <v>164</v>
      </c>
      <c r="B112" s="29">
        <v>100755</v>
      </c>
      <c r="C112" s="8"/>
      <c r="D112" s="9">
        <v>60</v>
      </c>
      <c r="E112" s="10"/>
      <c r="F112" s="11">
        <f t="shared" ref="F112:F124" si="23">(D112*149000)+(E112*218000)</f>
        <v>8940000</v>
      </c>
      <c r="G112" s="12">
        <f t="shared" si="19"/>
        <v>2682000</v>
      </c>
      <c r="H112" s="12">
        <f t="shared" ref="H112:H124" si="24">(D112*581000)+(E112*1504000)</f>
        <v>34860000</v>
      </c>
      <c r="I112" s="12">
        <f t="shared" si="20"/>
        <v>28602000</v>
      </c>
    </row>
    <row r="113" spans="1:9" ht="49.5" customHeight="1">
      <c r="A113" s="17" t="s">
        <v>98</v>
      </c>
      <c r="B113" s="30">
        <v>100760</v>
      </c>
      <c r="C113" s="8" t="s">
        <v>71</v>
      </c>
      <c r="D113" s="9">
        <v>20</v>
      </c>
      <c r="E113" s="9"/>
      <c r="F113" s="11">
        <f t="shared" si="23"/>
        <v>2980000</v>
      </c>
      <c r="G113" s="12">
        <f t="shared" si="19"/>
        <v>894000</v>
      </c>
      <c r="H113" s="12">
        <f t="shared" si="24"/>
        <v>11620000</v>
      </c>
      <c r="I113" s="12">
        <f t="shared" si="20"/>
        <v>9534000</v>
      </c>
    </row>
    <row r="114" spans="1:9" ht="49.5" customHeight="1">
      <c r="A114" s="18" t="s">
        <v>99</v>
      </c>
      <c r="B114" s="29">
        <v>100765</v>
      </c>
      <c r="C114" s="8" t="s">
        <v>71</v>
      </c>
      <c r="D114" s="9">
        <v>33</v>
      </c>
      <c r="E114" s="10"/>
      <c r="F114" s="11">
        <f t="shared" si="23"/>
        <v>4917000</v>
      </c>
      <c r="G114" s="12">
        <f t="shared" si="19"/>
        <v>1475100</v>
      </c>
      <c r="H114" s="12">
        <f t="shared" si="24"/>
        <v>19173000</v>
      </c>
      <c r="I114" s="12">
        <f t="shared" si="20"/>
        <v>15731100</v>
      </c>
    </row>
    <row r="115" spans="1:9" ht="49.5" customHeight="1">
      <c r="A115" s="17" t="s">
        <v>100</v>
      </c>
      <c r="B115" s="30">
        <v>100770</v>
      </c>
      <c r="C115" s="8" t="s">
        <v>71</v>
      </c>
      <c r="D115" s="9">
        <v>20</v>
      </c>
      <c r="E115" s="9"/>
      <c r="F115" s="11">
        <f t="shared" si="23"/>
        <v>2980000</v>
      </c>
      <c r="G115" s="12">
        <f t="shared" si="19"/>
        <v>894000</v>
      </c>
      <c r="H115" s="12">
        <f t="shared" si="24"/>
        <v>11620000</v>
      </c>
      <c r="I115" s="12">
        <f t="shared" si="20"/>
        <v>9534000</v>
      </c>
    </row>
    <row r="116" spans="1:9" ht="49.5" customHeight="1">
      <c r="A116" s="17" t="s">
        <v>165</v>
      </c>
      <c r="B116" s="30">
        <v>100775</v>
      </c>
      <c r="C116" s="8" t="s">
        <v>71</v>
      </c>
      <c r="D116" s="9">
        <v>30</v>
      </c>
      <c r="E116" s="9"/>
      <c r="F116" s="11">
        <f t="shared" si="23"/>
        <v>4470000</v>
      </c>
      <c r="G116" s="12">
        <f t="shared" si="19"/>
        <v>1341000</v>
      </c>
      <c r="H116" s="12">
        <f t="shared" si="24"/>
        <v>17430000</v>
      </c>
      <c r="I116" s="12">
        <f t="shared" si="20"/>
        <v>14301000</v>
      </c>
    </row>
    <row r="117" spans="1:9" ht="49.5" customHeight="1">
      <c r="A117" s="18" t="s">
        <v>166</v>
      </c>
      <c r="B117" s="29">
        <v>100780</v>
      </c>
      <c r="C117" s="8"/>
      <c r="D117" s="9">
        <v>35</v>
      </c>
      <c r="E117" s="10"/>
      <c r="F117" s="11">
        <f t="shared" si="23"/>
        <v>5215000</v>
      </c>
      <c r="G117" s="12">
        <f t="shared" si="19"/>
        <v>1564500</v>
      </c>
      <c r="H117" s="12">
        <f t="shared" si="24"/>
        <v>20335000</v>
      </c>
      <c r="I117" s="12">
        <f t="shared" si="20"/>
        <v>16684500</v>
      </c>
    </row>
    <row r="118" spans="1:9" ht="49.5" customHeight="1">
      <c r="A118" s="17" t="s">
        <v>101</v>
      </c>
      <c r="B118" s="30">
        <v>100800</v>
      </c>
      <c r="C118" s="8" t="s">
        <v>71</v>
      </c>
      <c r="D118" s="9">
        <v>18</v>
      </c>
      <c r="E118" s="9"/>
      <c r="F118" s="11">
        <f t="shared" si="23"/>
        <v>2682000</v>
      </c>
      <c r="G118" s="12">
        <f t="shared" si="19"/>
        <v>804600</v>
      </c>
      <c r="H118" s="12">
        <f t="shared" si="24"/>
        <v>10458000</v>
      </c>
      <c r="I118" s="12">
        <f t="shared" si="20"/>
        <v>8580600</v>
      </c>
    </row>
    <row r="119" spans="1:9" ht="49.5" customHeight="1">
      <c r="A119" s="17" t="s">
        <v>102</v>
      </c>
      <c r="B119" s="30">
        <v>100805</v>
      </c>
      <c r="C119" s="8" t="s">
        <v>71</v>
      </c>
      <c r="D119" s="9">
        <v>20</v>
      </c>
      <c r="E119" s="9"/>
      <c r="F119" s="11">
        <f t="shared" si="23"/>
        <v>2980000</v>
      </c>
      <c r="G119" s="12">
        <f t="shared" si="19"/>
        <v>894000</v>
      </c>
      <c r="H119" s="12">
        <f t="shared" si="24"/>
        <v>11620000</v>
      </c>
      <c r="I119" s="12">
        <f t="shared" si="20"/>
        <v>9534000</v>
      </c>
    </row>
    <row r="120" spans="1:9" ht="49.5" customHeight="1">
      <c r="A120" s="17" t="s">
        <v>103</v>
      </c>
      <c r="B120" s="30">
        <v>100810</v>
      </c>
      <c r="C120" s="8" t="s">
        <v>71</v>
      </c>
      <c r="D120" s="9">
        <v>6.8</v>
      </c>
      <c r="E120" s="9"/>
      <c r="F120" s="11">
        <f t="shared" si="23"/>
        <v>1013200</v>
      </c>
      <c r="G120" s="12">
        <f t="shared" si="19"/>
        <v>303960</v>
      </c>
      <c r="H120" s="12">
        <f t="shared" si="24"/>
        <v>3950800</v>
      </c>
      <c r="I120" s="12">
        <f t="shared" si="20"/>
        <v>3241560</v>
      </c>
    </row>
    <row r="121" spans="1:9" ht="49.5" customHeight="1">
      <c r="A121" s="18" t="s">
        <v>104</v>
      </c>
      <c r="B121" s="29">
        <v>100820</v>
      </c>
      <c r="C121" s="8" t="s">
        <v>71</v>
      </c>
      <c r="D121" s="9">
        <v>30</v>
      </c>
      <c r="E121" s="10"/>
      <c r="F121" s="11">
        <f t="shared" si="23"/>
        <v>4470000</v>
      </c>
      <c r="G121" s="12">
        <f t="shared" si="19"/>
        <v>1341000</v>
      </c>
      <c r="H121" s="12">
        <f t="shared" si="24"/>
        <v>17430000</v>
      </c>
      <c r="I121" s="12">
        <f t="shared" si="20"/>
        <v>14301000</v>
      </c>
    </row>
    <row r="122" spans="1:9" ht="49.5" customHeight="1">
      <c r="A122" s="18" t="s">
        <v>105</v>
      </c>
      <c r="B122" s="29">
        <v>100825</v>
      </c>
      <c r="C122" s="8" t="s">
        <v>71</v>
      </c>
      <c r="D122" s="9">
        <v>28.5</v>
      </c>
      <c r="E122" s="10"/>
      <c r="F122" s="11">
        <f t="shared" si="23"/>
        <v>4246500</v>
      </c>
      <c r="G122" s="12">
        <f t="shared" si="19"/>
        <v>1273950</v>
      </c>
      <c r="H122" s="12">
        <f t="shared" si="24"/>
        <v>16558500</v>
      </c>
      <c r="I122" s="12">
        <f t="shared" si="20"/>
        <v>13585950</v>
      </c>
    </row>
    <row r="123" spans="1:9" ht="49.5" customHeight="1">
      <c r="A123" s="18" t="s">
        <v>106</v>
      </c>
      <c r="B123" s="29">
        <v>100830</v>
      </c>
      <c r="C123" s="8" t="s">
        <v>71</v>
      </c>
      <c r="D123" s="9">
        <v>45</v>
      </c>
      <c r="E123" s="10"/>
      <c r="F123" s="11">
        <f t="shared" si="23"/>
        <v>6705000</v>
      </c>
      <c r="G123" s="12">
        <f t="shared" si="19"/>
        <v>2011500</v>
      </c>
      <c r="H123" s="12">
        <f t="shared" si="24"/>
        <v>26145000</v>
      </c>
      <c r="I123" s="12">
        <f t="shared" si="20"/>
        <v>21451500</v>
      </c>
    </row>
    <row r="124" spans="1:9" ht="49.5" customHeight="1">
      <c r="A124" s="18" t="s">
        <v>107</v>
      </c>
      <c r="B124" s="29">
        <v>100840</v>
      </c>
      <c r="C124" s="8" t="s">
        <v>71</v>
      </c>
      <c r="D124" s="9">
        <v>50</v>
      </c>
      <c r="E124" s="10"/>
      <c r="F124" s="11">
        <f t="shared" si="23"/>
        <v>7450000</v>
      </c>
      <c r="G124" s="12">
        <f t="shared" si="19"/>
        <v>2235000</v>
      </c>
      <c r="H124" s="12">
        <f t="shared" si="24"/>
        <v>29050000</v>
      </c>
      <c r="I124" s="12">
        <f t="shared" si="20"/>
        <v>23835000</v>
      </c>
    </row>
    <row r="125" spans="1:9" ht="49.5" customHeight="1">
      <c r="A125" s="24" t="s">
        <v>122</v>
      </c>
      <c r="B125" s="32">
        <v>200065</v>
      </c>
      <c r="C125" s="5" t="s">
        <v>5</v>
      </c>
      <c r="D125" s="3">
        <v>1.5</v>
      </c>
      <c r="E125" s="4"/>
      <c r="F125" s="11">
        <f>(D125*149000)+(E125*235000)</f>
        <v>223500</v>
      </c>
      <c r="G125" s="12">
        <f t="shared" si="19"/>
        <v>67050</v>
      </c>
      <c r="H125" s="12">
        <f>(D125*327000)+(E125*940000)</f>
        <v>490500</v>
      </c>
      <c r="I125" s="12">
        <f t="shared" si="20"/>
        <v>334050</v>
      </c>
    </row>
    <row r="126" spans="1:9" ht="49.5" customHeight="1">
      <c r="A126" s="24" t="s">
        <v>25</v>
      </c>
      <c r="B126" s="32">
        <v>200066</v>
      </c>
      <c r="C126" s="5" t="s">
        <v>5</v>
      </c>
      <c r="D126" s="3">
        <v>3</v>
      </c>
      <c r="E126" s="4"/>
      <c r="F126" s="11">
        <f t="shared" ref="F126:F127" si="25">(D126*149000)+(E126*235000)</f>
        <v>447000</v>
      </c>
      <c r="G126" s="12">
        <f t="shared" si="19"/>
        <v>134100</v>
      </c>
      <c r="H126" s="12">
        <f t="shared" ref="H126:H127" si="26">(D126*327000)+(E126*940000)</f>
        <v>981000</v>
      </c>
      <c r="I126" s="12">
        <f t="shared" si="20"/>
        <v>668100</v>
      </c>
    </row>
    <row r="127" spans="1:9" ht="49.5" customHeight="1">
      <c r="A127" s="24" t="s">
        <v>26</v>
      </c>
      <c r="B127" s="32">
        <v>200067</v>
      </c>
      <c r="C127" s="5" t="s">
        <v>5</v>
      </c>
      <c r="D127" s="3">
        <v>4</v>
      </c>
      <c r="E127" s="4"/>
      <c r="F127" s="11">
        <f t="shared" si="25"/>
        <v>596000</v>
      </c>
      <c r="G127" s="12">
        <f t="shared" si="19"/>
        <v>178800</v>
      </c>
      <c r="H127" s="12">
        <f t="shared" si="26"/>
        <v>1308000</v>
      </c>
      <c r="I127" s="12">
        <f t="shared" si="20"/>
        <v>890800</v>
      </c>
    </row>
    <row r="128" spans="1:9" ht="49.5" customHeight="1">
      <c r="A128" s="23" t="s">
        <v>22</v>
      </c>
      <c r="B128" s="28">
        <v>400565</v>
      </c>
      <c r="C128" s="1" t="s">
        <v>5</v>
      </c>
      <c r="D128" s="3">
        <v>10.5</v>
      </c>
      <c r="E128" s="3">
        <v>5.5</v>
      </c>
      <c r="F128" s="11">
        <f>(D128*149000)+(E128*235000)</f>
        <v>2857000</v>
      </c>
      <c r="G128" s="12">
        <f t="shared" si="19"/>
        <v>857100</v>
      </c>
      <c r="H128" s="12">
        <f>(D128*327000)+(E128*940000)</f>
        <v>8603500</v>
      </c>
      <c r="I128" s="12">
        <f t="shared" si="20"/>
        <v>6603600</v>
      </c>
    </row>
    <row r="129" spans="1:9" ht="63.75" customHeight="1">
      <c r="A129" s="14" t="s">
        <v>24</v>
      </c>
      <c r="B129" s="28">
        <v>401075</v>
      </c>
      <c r="C129" s="1" t="s">
        <v>5</v>
      </c>
      <c r="D129" s="3">
        <v>12</v>
      </c>
      <c r="E129" s="3">
        <v>6</v>
      </c>
      <c r="F129" s="11">
        <f t="shared" ref="F129:F130" si="27">(D129*149000)+(E129*235000)</f>
        <v>3198000</v>
      </c>
      <c r="G129" s="12">
        <f t="shared" si="19"/>
        <v>959400</v>
      </c>
      <c r="H129" s="12">
        <f t="shared" ref="H129:H130" si="28">(D129*327000)+(E129*940000)</f>
        <v>9564000</v>
      </c>
      <c r="I129" s="12">
        <f t="shared" si="20"/>
        <v>7325400</v>
      </c>
    </row>
    <row r="130" spans="1:9" ht="49.5" customHeight="1">
      <c r="A130" s="23" t="s">
        <v>23</v>
      </c>
      <c r="B130" s="28">
        <v>401360</v>
      </c>
      <c r="C130" s="1" t="s">
        <v>5</v>
      </c>
      <c r="D130" s="3">
        <v>16</v>
      </c>
      <c r="E130" s="3">
        <v>8</v>
      </c>
      <c r="F130" s="11">
        <f t="shared" si="27"/>
        <v>4264000</v>
      </c>
      <c r="G130" s="12">
        <f t="shared" si="19"/>
        <v>1279200</v>
      </c>
      <c r="H130" s="12">
        <f t="shared" si="28"/>
        <v>12752000</v>
      </c>
      <c r="I130" s="12">
        <f t="shared" si="20"/>
        <v>9767200</v>
      </c>
    </row>
    <row r="131" spans="1:9" ht="49.5" customHeight="1">
      <c r="A131" s="24" t="s">
        <v>30</v>
      </c>
      <c r="B131" s="32">
        <v>500440</v>
      </c>
      <c r="C131" s="1" t="s">
        <v>5</v>
      </c>
      <c r="D131" s="3">
        <v>1</v>
      </c>
      <c r="E131" s="4"/>
      <c r="F131" s="11">
        <f>(D131*149000)+(E131*235000)</f>
        <v>149000</v>
      </c>
      <c r="G131" s="12">
        <f t="shared" si="19"/>
        <v>44700</v>
      </c>
      <c r="H131" s="12">
        <f>(D131*327000)+(E131*940000)</f>
        <v>327000</v>
      </c>
      <c r="I131" s="12">
        <f t="shared" si="20"/>
        <v>222700</v>
      </c>
    </row>
    <row r="132" spans="1:9" ht="49.5" customHeight="1">
      <c r="A132" s="24" t="s">
        <v>31</v>
      </c>
      <c r="B132" s="32">
        <v>500445</v>
      </c>
      <c r="C132" s="1" t="s">
        <v>5</v>
      </c>
      <c r="D132" s="3">
        <v>0.5</v>
      </c>
      <c r="E132" s="4"/>
      <c r="F132" s="11">
        <f t="shared" ref="F132:F133" si="29">(D132*149000)+(E132*235000)</f>
        <v>74500</v>
      </c>
      <c r="G132" s="12">
        <f t="shared" ref="G132:G162" si="30">F132*30%</f>
        <v>22350</v>
      </c>
      <c r="H132" s="12">
        <f t="shared" ref="H132:H133" si="31">(D132*327000)+(E132*940000)</f>
        <v>163500</v>
      </c>
      <c r="I132" s="12">
        <f t="shared" ref="I132:I162" si="32">H132-(F132*70%)</f>
        <v>111350</v>
      </c>
    </row>
    <row r="133" spans="1:9" ht="49.5" customHeight="1">
      <c r="A133" s="15" t="s">
        <v>167</v>
      </c>
      <c r="B133" s="32">
        <v>500955</v>
      </c>
      <c r="C133" s="1" t="s">
        <v>5</v>
      </c>
      <c r="D133" s="3">
        <v>10</v>
      </c>
      <c r="E133" s="4"/>
      <c r="F133" s="11">
        <f t="shared" si="29"/>
        <v>1490000</v>
      </c>
      <c r="G133" s="12">
        <f t="shared" si="30"/>
        <v>447000</v>
      </c>
      <c r="H133" s="12">
        <f t="shared" si="31"/>
        <v>3270000</v>
      </c>
      <c r="I133" s="12">
        <f t="shared" si="32"/>
        <v>2227000</v>
      </c>
    </row>
    <row r="134" spans="1:9" ht="49.5" customHeight="1">
      <c r="A134" s="14" t="s">
        <v>168</v>
      </c>
      <c r="B134" s="28">
        <v>501420</v>
      </c>
      <c r="C134" s="6">
        <v>0</v>
      </c>
      <c r="D134" s="3">
        <v>2.8</v>
      </c>
      <c r="E134" s="3"/>
      <c r="F134" s="11">
        <f>(D134*149000)+(E134*218000)</f>
        <v>417200</v>
      </c>
      <c r="G134" s="12">
        <f t="shared" si="30"/>
        <v>125160</v>
      </c>
      <c r="H134" s="12">
        <f>(D134*581000)+(E134*1504000)</f>
        <v>1626800</v>
      </c>
      <c r="I134" s="12">
        <f t="shared" si="32"/>
        <v>1334760</v>
      </c>
    </row>
    <row r="135" spans="1:9" ht="49.5" customHeight="1">
      <c r="A135" s="14" t="s">
        <v>41</v>
      </c>
      <c r="B135" s="28">
        <v>501525</v>
      </c>
      <c r="C135" s="6">
        <v>0</v>
      </c>
      <c r="D135" s="3">
        <v>5</v>
      </c>
      <c r="E135" s="3">
        <v>2.5</v>
      </c>
      <c r="F135" s="11">
        <f t="shared" ref="F135:F136" si="33">(D135*149000)+(E135*218000)</f>
        <v>1290000</v>
      </c>
      <c r="G135" s="12">
        <f t="shared" si="30"/>
        <v>387000</v>
      </c>
      <c r="H135" s="12">
        <f>(D135*581000)+(E135*1504000)</f>
        <v>6665000</v>
      </c>
      <c r="I135" s="12">
        <f t="shared" si="32"/>
        <v>5762000</v>
      </c>
    </row>
    <row r="136" spans="1:9" ht="49.5" customHeight="1">
      <c r="A136" s="14" t="s">
        <v>36</v>
      </c>
      <c r="B136" s="28">
        <v>501565</v>
      </c>
      <c r="C136" s="6">
        <v>0</v>
      </c>
      <c r="D136" s="3">
        <v>1.5</v>
      </c>
      <c r="E136" s="3"/>
      <c r="F136" s="11">
        <f t="shared" si="33"/>
        <v>223500</v>
      </c>
      <c r="G136" s="12">
        <f t="shared" si="30"/>
        <v>67050</v>
      </c>
      <c r="H136" s="12">
        <f>(D136*581000)+(E136*1504000)</f>
        <v>871500</v>
      </c>
      <c r="I136" s="12">
        <f t="shared" si="32"/>
        <v>715050</v>
      </c>
    </row>
    <row r="137" spans="1:9" ht="49.5" customHeight="1">
      <c r="A137" s="15" t="s">
        <v>37</v>
      </c>
      <c r="B137" s="32">
        <v>501697</v>
      </c>
      <c r="C137" s="1" t="s">
        <v>6</v>
      </c>
      <c r="D137" s="4">
        <v>7</v>
      </c>
      <c r="E137" s="4">
        <v>5</v>
      </c>
      <c r="F137" s="11">
        <f t="shared" ref="F137:F146" si="34">(D137*149000)+(E137*235000)</f>
        <v>2218000</v>
      </c>
      <c r="G137" s="12">
        <f t="shared" si="30"/>
        <v>665400</v>
      </c>
      <c r="H137" s="12">
        <f>(D137*327000)+(E137*940000)</f>
        <v>6989000</v>
      </c>
      <c r="I137" s="12">
        <f t="shared" si="32"/>
        <v>5436400</v>
      </c>
    </row>
    <row r="138" spans="1:9" ht="49.5" customHeight="1">
      <c r="A138" s="14" t="s">
        <v>39</v>
      </c>
      <c r="B138" s="28">
        <v>501715</v>
      </c>
      <c r="C138" s="6">
        <v>0</v>
      </c>
      <c r="D138" s="3">
        <v>5.5</v>
      </c>
      <c r="E138" s="3"/>
      <c r="F138" s="11">
        <f>(D138*149000)+(E138*218000)</f>
        <v>819500</v>
      </c>
      <c r="G138" s="12">
        <f t="shared" si="30"/>
        <v>245850</v>
      </c>
      <c r="H138" s="12">
        <f>(D138*581000)+(E138*1504000)</f>
        <v>3195500</v>
      </c>
      <c r="I138" s="12">
        <f t="shared" si="32"/>
        <v>2621850</v>
      </c>
    </row>
    <row r="139" spans="1:9" ht="49.5" customHeight="1">
      <c r="A139" s="14" t="s">
        <v>40</v>
      </c>
      <c r="B139" s="28">
        <v>501735</v>
      </c>
      <c r="C139" s="6">
        <v>0</v>
      </c>
      <c r="D139" s="3">
        <v>4</v>
      </c>
      <c r="E139" s="3">
        <v>2</v>
      </c>
      <c r="F139" s="11">
        <f>(D139*149000)+(E139*218000)</f>
        <v>1032000</v>
      </c>
      <c r="G139" s="12">
        <f t="shared" si="30"/>
        <v>309600</v>
      </c>
      <c r="H139" s="12">
        <f>(D139*581000)+(E139*1504000)</f>
        <v>5332000</v>
      </c>
      <c r="I139" s="12">
        <f t="shared" si="32"/>
        <v>4609600</v>
      </c>
    </row>
    <row r="140" spans="1:9" ht="49.5" customHeight="1">
      <c r="A140" s="24" t="s">
        <v>32</v>
      </c>
      <c r="B140" s="28">
        <v>501790</v>
      </c>
      <c r="C140" s="1" t="s">
        <v>5</v>
      </c>
      <c r="D140" s="3">
        <v>1.5</v>
      </c>
      <c r="E140" s="3"/>
      <c r="F140" s="11">
        <f t="shared" si="34"/>
        <v>223500</v>
      </c>
      <c r="G140" s="12">
        <f t="shared" si="30"/>
        <v>67050</v>
      </c>
      <c r="H140" s="12">
        <f>(D140*327000)+(E140*940000)</f>
        <v>490500</v>
      </c>
      <c r="I140" s="12">
        <f t="shared" si="32"/>
        <v>334050</v>
      </c>
    </row>
    <row r="141" spans="1:9" ht="49.5" customHeight="1">
      <c r="A141" s="24" t="s">
        <v>33</v>
      </c>
      <c r="B141" s="28">
        <v>501860</v>
      </c>
      <c r="C141" s="1" t="s">
        <v>6</v>
      </c>
      <c r="D141" s="3">
        <v>2</v>
      </c>
      <c r="E141" s="3"/>
      <c r="F141" s="11">
        <f t="shared" si="34"/>
        <v>298000</v>
      </c>
      <c r="G141" s="12">
        <f t="shared" si="30"/>
        <v>89400</v>
      </c>
      <c r="H141" s="12">
        <f>(D141*327000)+(E141*940000)</f>
        <v>654000</v>
      </c>
      <c r="I141" s="12">
        <f t="shared" si="32"/>
        <v>445400</v>
      </c>
    </row>
    <row r="142" spans="1:9" ht="49.5" customHeight="1">
      <c r="A142" s="15" t="s">
        <v>34</v>
      </c>
      <c r="B142" s="28">
        <v>501865</v>
      </c>
      <c r="C142" s="1" t="s">
        <v>5</v>
      </c>
      <c r="D142" s="3">
        <v>1</v>
      </c>
      <c r="E142" s="3"/>
      <c r="F142" s="11">
        <f t="shared" si="34"/>
        <v>149000</v>
      </c>
      <c r="G142" s="12">
        <f t="shared" si="30"/>
        <v>44700</v>
      </c>
      <c r="H142" s="12">
        <f>(D142*327000)+(E142*940000)</f>
        <v>327000</v>
      </c>
      <c r="I142" s="12">
        <f t="shared" si="32"/>
        <v>222700</v>
      </c>
    </row>
    <row r="143" spans="1:9" ht="49.5" customHeight="1">
      <c r="A143" s="23" t="s">
        <v>123</v>
      </c>
      <c r="B143" s="28">
        <v>502090</v>
      </c>
      <c r="C143" s="1" t="s">
        <v>5</v>
      </c>
      <c r="D143" s="3">
        <v>0.5</v>
      </c>
      <c r="E143" s="3">
        <v>1.7</v>
      </c>
      <c r="F143" s="11">
        <f t="shared" si="34"/>
        <v>474000</v>
      </c>
      <c r="G143" s="12">
        <f t="shared" si="30"/>
        <v>142200</v>
      </c>
      <c r="H143" s="12">
        <f>(D143*327000)+(E143*940000)</f>
        <v>1761500</v>
      </c>
      <c r="I143" s="12">
        <f t="shared" si="32"/>
        <v>1429700</v>
      </c>
    </row>
    <row r="144" spans="1:9" ht="49.5" customHeight="1">
      <c r="A144" s="15" t="s">
        <v>38</v>
      </c>
      <c r="B144" s="32">
        <v>502117</v>
      </c>
      <c r="C144" s="6">
        <v>0</v>
      </c>
      <c r="D144" s="3">
        <v>1.2</v>
      </c>
      <c r="E144" s="4"/>
      <c r="F144" s="11">
        <f>(D144*149000)+(E144*218000)</f>
        <v>178800</v>
      </c>
      <c r="G144" s="12">
        <f t="shared" si="30"/>
        <v>53640</v>
      </c>
      <c r="H144" s="12">
        <f>(D144*581000)+(E144*1504000)</f>
        <v>697200</v>
      </c>
      <c r="I144" s="12">
        <f t="shared" si="32"/>
        <v>572040</v>
      </c>
    </row>
    <row r="145" spans="1:9" ht="49.5" customHeight="1">
      <c r="A145" s="14" t="s">
        <v>35</v>
      </c>
      <c r="B145" s="28">
        <v>502215</v>
      </c>
      <c r="C145" s="6">
        <v>0</v>
      </c>
      <c r="D145" s="3">
        <v>1</v>
      </c>
      <c r="E145" s="3"/>
      <c r="F145" s="11">
        <f>(D145*149000)+(E145*218000)</f>
        <v>149000</v>
      </c>
      <c r="G145" s="12">
        <f t="shared" si="30"/>
        <v>44700</v>
      </c>
      <c r="H145" s="12">
        <f>(D145*581000)+(E145*1504000)</f>
        <v>581000</v>
      </c>
      <c r="I145" s="12">
        <f t="shared" si="32"/>
        <v>476700</v>
      </c>
    </row>
    <row r="146" spans="1:9" ht="49.5" customHeight="1">
      <c r="A146" s="15" t="s">
        <v>42</v>
      </c>
      <c r="B146" s="32">
        <v>602730</v>
      </c>
      <c r="C146" s="1" t="s">
        <v>6</v>
      </c>
      <c r="D146" s="2">
        <v>1</v>
      </c>
      <c r="E146" s="2"/>
      <c r="F146" s="11">
        <f t="shared" si="34"/>
        <v>149000</v>
      </c>
      <c r="G146" s="12">
        <f t="shared" si="30"/>
        <v>44700</v>
      </c>
      <c r="H146" s="12">
        <f>(D146*327000)+(E146*940000)</f>
        <v>327000</v>
      </c>
      <c r="I146" s="12">
        <f t="shared" si="32"/>
        <v>222700</v>
      </c>
    </row>
    <row r="147" spans="1:9" ht="49.5" customHeight="1">
      <c r="A147" s="24" t="s">
        <v>27</v>
      </c>
      <c r="B147" s="32">
        <v>602765</v>
      </c>
      <c r="C147" s="6">
        <v>0</v>
      </c>
      <c r="D147" s="2">
        <v>2.8</v>
      </c>
      <c r="E147" s="2"/>
      <c r="F147" s="11">
        <f>(D147*149000)+(E147*218000)</f>
        <v>417200</v>
      </c>
      <c r="G147" s="12">
        <f t="shared" si="30"/>
        <v>125160</v>
      </c>
      <c r="H147" s="12">
        <f>(D147*581000)+(E147*1504000)</f>
        <v>1626800</v>
      </c>
      <c r="I147" s="12">
        <f t="shared" si="32"/>
        <v>1334760</v>
      </c>
    </row>
    <row r="148" spans="1:9" ht="49.5" customHeight="1">
      <c r="A148" s="24" t="s">
        <v>28</v>
      </c>
      <c r="B148" s="32">
        <v>602770</v>
      </c>
      <c r="C148" s="1" t="s">
        <v>5</v>
      </c>
      <c r="D148" s="22">
        <v>1</v>
      </c>
      <c r="E148" s="22"/>
      <c r="F148" s="11">
        <f t="shared" ref="F148:F165" si="35">(D148*149000)+(E148*235000)</f>
        <v>149000</v>
      </c>
      <c r="G148" s="12">
        <f t="shared" si="30"/>
        <v>44700</v>
      </c>
      <c r="H148" s="12">
        <f>(D148*327000)+(E148*940000)</f>
        <v>327000</v>
      </c>
      <c r="I148" s="12">
        <f t="shared" si="32"/>
        <v>222700</v>
      </c>
    </row>
    <row r="149" spans="1:9" ht="49.5" customHeight="1">
      <c r="A149" s="15" t="s">
        <v>169</v>
      </c>
      <c r="B149" s="32">
        <v>900015</v>
      </c>
      <c r="C149" s="1" t="s">
        <v>5</v>
      </c>
      <c r="D149" s="2">
        <v>0.8</v>
      </c>
      <c r="E149" s="2"/>
      <c r="F149" s="11">
        <f t="shared" si="35"/>
        <v>119200</v>
      </c>
      <c r="G149" s="12">
        <f t="shared" si="30"/>
        <v>35760</v>
      </c>
      <c r="H149" s="12">
        <f>(D149*327000)+(E149*902000)</f>
        <v>261600</v>
      </c>
      <c r="I149" s="12">
        <f t="shared" si="32"/>
        <v>178160</v>
      </c>
    </row>
    <row r="150" spans="1:9" ht="49.5" customHeight="1">
      <c r="A150" s="15" t="s">
        <v>7</v>
      </c>
      <c r="B150" s="32">
        <v>900020</v>
      </c>
      <c r="C150" s="1" t="s">
        <v>6</v>
      </c>
      <c r="D150" s="2">
        <v>0.2</v>
      </c>
      <c r="E150" s="2"/>
      <c r="F150" s="11">
        <f t="shared" si="35"/>
        <v>29800</v>
      </c>
      <c r="G150" s="12">
        <f t="shared" si="30"/>
        <v>8940</v>
      </c>
      <c r="H150" s="12">
        <f t="shared" ref="H150:H165" si="36">(D150*327000)+(E150*902000)</f>
        <v>65400</v>
      </c>
      <c r="I150" s="12">
        <f t="shared" si="32"/>
        <v>44540</v>
      </c>
    </row>
    <row r="151" spans="1:9" ht="49.5" customHeight="1">
      <c r="A151" s="15" t="s">
        <v>8</v>
      </c>
      <c r="B151" s="32">
        <v>900025</v>
      </c>
      <c r="C151" s="1" t="s">
        <v>6</v>
      </c>
      <c r="D151" s="2">
        <v>0.5</v>
      </c>
      <c r="E151" s="2"/>
      <c r="F151" s="11">
        <f t="shared" si="35"/>
        <v>74500</v>
      </c>
      <c r="G151" s="12">
        <f t="shared" si="30"/>
        <v>22350</v>
      </c>
      <c r="H151" s="12">
        <f t="shared" si="36"/>
        <v>163500</v>
      </c>
      <c r="I151" s="12">
        <f t="shared" si="32"/>
        <v>111350</v>
      </c>
    </row>
    <row r="152" spans="1:9" ht="49.5" customHeight="1">
      <c r="A152" s="15" t="s">
        <v>9</v>
      </c>
      <c r="B152" s="32">
        <v>900030</v>
      </c>
      <c r="C152" s="1" t="s">
        <v>6</v>
      </c>
      <c r="D152" s="2">
        <v>0.2</v>
      </c>
      <c r="E152" s="2"/>
      <c r="F152" s="11">
        <f t="shared" si="35"/>
        <v>29800</v>
      </c>
      <c r="G152" s="12">
        <f t="shared" si="30"/>
        <v>8940</v>
      </c>
      <c r="H152" s="12">
        <f t="shared" si="36"/>
        <v>65400</v>
      </c>
      <c r="I152" s="12">
        <f t="shared" si="32"/>
        <v>44540</v>
      </c>
    </row>
    <row r="153" spans="1:9" ht="49.5" customHeight="1">
      <c r="A153" s="15" t="s">
        <v>10</v>
      </c>
      <c r="B153" s="32">
        <v>900035</v>
      </c>
      <c r="C153" s="1" t="s">
        <v>6</v>
      </c>
      <c r="D153" s="2">
        <v>0.2</v>
      </c>
      <c r="E153" s="2"/>
      <c r="F153" s="11">
        <f t="shared" si="35"/>
        <v>29800</v>
      </c>
      <c r="G153" s="12">
        <f t="shared" si="30"/>
        <v>8940</v>
      </c>
      <c r="H153" s="12">
        <f t="shared" si="36"/>
        <v>65400</v>
      </c>
      <c r="I153" s="12">
        <f t="shared" si="32"/>
        <v>44540</v>
      </c>
    </row>
    <row r="154" spans="1:9" ht="49.5" customHeight="1">
      <c r="A154" s="24" t="s">
        <v>29</v>
      </c>
      <c r="B154" s="32">
        <v>900200</v>
      </c>
      <c r="C154" s="1" t="s">
        <v>5</v>
      </c>
      <c r="D154" s="2">
        <v>4.4000000000000004</v>
      </c>
      <c r="E154" s="2"/>
      <c r="F154" s="11">
        <f t="shared" si="35"/>
        <v>655600</v>
      </c>
      <c r="G154" s="12">
        <f t="shared" si="30"/>
        <v>196680</v>
      </c>
      <c r="H154" s="12">
        <f t="shared" si="36"/>
        <v>1438800</v>
      </c>
      <c r="I154" s="12">
        <f t="shared" si="32"/>
        <v>979880</v>
      </c>
    </row>
    <row r="155" spans="1:9" ht="49.5" customHeight="1">
      <c r="A155" s="18" t="s">
        <v>109</v>
      </c>
      <c r="B155" s="32">
        <v>900710</v>
      </c>
      <c r="C155" s="1" t="s">
        <v>5</v>
      </c>
      <c r="D155" s="2">
        <v>0.3</v>
      </c>
      <c r="E155" s="2">
        <v>0.7</v>
      </c>
      <c r="F155" s="11">
        <f t="shared" si="35"/>
        <v>209200</v>
      </c>
      <c r="G155" s="12">
        <f t="shared" si="30"/>
        <v>62760</v>
      </c>
      <c r="H155" s="12">
        <f t="shared" si="36"/>
        <v>729500</v>
      </c>
      <c r="I155" s="12">
        <f t="shared" si="32"/>
        <v>583060</v>
      </c>
    </row>
    <row r="156" spans="1:9" ht="49.5" customHeight="1">
      <c r="A156" s="15" t="s">
        <v>21</v>
      </c>
      <c r="B156" s="32">
        <v>900785</v>
      </c>
      <c r="C156" s="1" t="s">
        <v>5</v>
      </c>
      <c r="D156" s="2">
        <v>5.5</v>
      </c>
      <c r="E156" s="2">
        <v>2.5</v>
      </c>
      <c r="F156" s="11">
        <f t="shared" si="35"/>
        <v>1407000</v>
      </c>
      <c r="G156" s="12">
        <f t="shared" si="30"/>
        <v>422100</v>
      </c>
      <c r="H156" s="12">
        <f t="shared" si="36"/>
        <v>4053500</v>
      </c>
      <c r="I156" s="12">
        <f t="shared" si="32"/>
        <v>3068600</v>
      </c>
    </row>
    <row r="157" spans="1:9" ht="49.5" customHeight="1">
      <c r="A157" s="24" t="s">
        <v>119</v>
      </c>
      <c r="B157" s="32">
        <v>900985</v>
      </c>
      <c r="C157" s="1" t="s">
        <v>5</v>
      </c>
      <c r="D157" s="2">
        <v>1</v>
      </c>
      <c r="E157" s="2">
        <v>0.5</v>
      </c>
      <c r="F157" s="11">
        <f t="shared" si="35"/>
        <v>266500</v>
      </c>
      <c r="G157" s="12">
        <f t="shared" si="30"/>
        <v>79950</v>
      </c>
      <c r="H157" s="12">
        <f t="shared" si="36"/>
        <v>778000</v>
      </c>
      <c r="I157" s="12">
        <f t="shared" si="32"/>
        <v>591450</v>
      </c>
    </row>
    <row r="158" spans="1:9" ht="49.5" customHeight="1">
      <c r="A158" s="24" t="s">
        <v>120</v>
      </c>
      <c r="B158" s="32">
        <v>900990</v>
      </c>
      <c r="C158" s="1" t="s">
        <v>5</v>
      </c>
      <c r="D158" s="2">
        <v>2</v>
      </c>
      <c r="E158" s="2">
        <v>1</v>
      </c>
      <c r="F158" s="11">
        <f t="shared" si="35"/>
        <v>533000</v>
      </c>
      <c r="G158" s="12">
        <f t="shared" si="30"/>
        <v>159900</v>
      </c>
      <c r="H158" s="12">
        <f t="shared" si="36"/>
        <v>1556000</v>
      </c>
      <c r="I158" s="12">
        <f t="shared" si="32"/>
        <v>1182900</v>
      </c>
    </row>
    <row r="159" spans="1:9" ht="49.5" customHeight="1">
      <c r="A159" s="24" t="s">
        <v>121</v>
      </c>
      <c r="B159" s="32">
        <v>901010</v>
      </c>
      <c r="C159" s="1" t="s">
        <v>5</v>
      </c>
      <c r="D159" s="2">
        <v>4</v>
      </c>
      <c r="E159" s="2">
        <v>1.5</v>
      </c>
      <c r="F159" s="11">
        <f t="shared" si="35"/>
        <v>948500</v>
      </c>
      <c r="G159" s="12">
        <f t="shared" si="30"/>
        <v>284550</v>
      </c>
      <c r="H159" s="12">
        <f t="shared" si="36"/>
        <v>2661000</v>
      </c>
      <c r="I159" s="12">
        <f t="shared" si="32"/>
        <v>1997050</v>
      </c>
    </row>
    <row r="160" spans="1:9" ht="49.5" customHeight="1">
      <c r="A160" s="24" t="s">
        <v>118</v>
      </c>
      <c r="B160" s="32">
        <v>901220</v>
      </c>
      <c r="C160" s="1" t="s">
        <v>5</v>
      </c>
      <c r="D160" s="2">
        <v>4</v>
      </c>
      <c r="E160" s="2">
        <v>4.5</v>
      </c>
      <c r="F160" s="11">
        <f t="shared" si="35"/>
        <v>1653500</v>
      </c>
      <c r="G160" s="12">
        <f t="shared" si="30"/>
        <v>496050</v>
      </c>
      <c r="H160" s="12">
        <f t="shared" si="36"/>
        <v>5367000</v>
      </c>
      <c r="I160" s="12">
        <f t="shared" si="32"/>
        <v>4209550</v>
      </c>
    </row>
    <row r="161" spans="1:9" ht="49.5" customHeight="1">
      <c r="A161" s="15" t="s">
        <v>108</v>
      </c>
      <c r="B161" s="32">
        <v>901255</v>
      </c>
      <c r="C161" s="1" t="s">
        <v>5</v>
      </c>
      <c r="D161" s="2">
        <v>8.5</v>
      </c>
      <c r="E161" s="2">
        <v>4</v>
      </c>
      <c r="F161" s="11">
        <f t="shared" si="35"/>
        <v>2206500</v>
      </c>
      <c r="G161" s="12">
        <f t="shared" si="30"/>
        <v>661950</v>
      </c>
      <c r="H161" s="12">
        <f t="shared" si="36"/>
        <v>6387500</v>
      </c>
      <c r="I161" s="12">
        <f t="shared" si="32"/>
        <v>4842950</v>
      </c>
    </row>
    <row r="162" spans="1:9" ht="57" customHeight="1">
      <c r="A162" s="15" t="s">
        <v>170</v>
      </c>
      <c r="B162" s="32">
        <v>901260</v>
      </c>
      <c r="C162" s="1" t="s">
        <v>5</v>
      </c>
      <c r="D162" s="2">
        <v>12</v>
      </c>
      <c r="E162" s="2">
        <v>5.5</v>
      </c>
      <c r="F162" s="11">
        <f t="shared" si="35"/>
        <v>3080500</v>
      </c>
      <c r="G162" s="12">
        <f t="shared" si="30"/>
        <v>924150</v>
      </c>
      <c r="H162" s="12">
        <f t="shared" si="36"/>
        <v>8885000</v>
      </c>
      <c r="I162" s="12">
        <f t="shared" si="32"/>
        <v>6728650</v>
      </c>
    </row>
    <row r="163" spans="1:9" ht="49.5" customHeight="1">
      <c r="A163" s="15" t="s">
        <v>171</v>
      </c>
      <c r="B163" s="32">
        <v>901265</v>
      </c>
      <c r="C163" s="1" t="s">
        <v>5</v>
      </c>
      <c r="D163" s="2">
        <v>15.5</v>
      </c>
      <c r="E163" s="2">
        <v>7</v>
      </c>
      <c r="F163" s="11">
        <f t="shared" si="35"/>
        <v>3954500</v>
      </c>
      <c r="G163" s="12">
        <f t="shared" ref="G163:G165" si="37">F163*30%</f>
        <v>1186350</v>
      </c>
      <c r="H163" s="12">
        <f t="shared" si="36"/>
        <v>11382500</v>
      </c>
      <c r="I163" s="12">
        <f t="shared" ref="I163:I165" si="38">H163-(F163*70%)</f>
        <v>8614350</v>
      </c>
    </row>
    <row r="164" spans="1:9" ht="49.5" customHeight="1">
      <c r="A164" s="18" t="s">
        <v>177</v>
      </c>
      <c r="B164" s="32">
        <v>900800</v>
      </c>
      <c r="C164" s="1" t="s">
        <v>5</v>
      </c>
      <c r="D164" s="2">
        <v>3.8</v>
      </c>
      <c r="E164" s="2">
        <v>1.9</v>
      </c>
      <c r="F164" s="11">
        <f t="shared" si="35"/>
        <v>1012700</v>
      </c>
      <c r="G164" s="12">
        <f t="shared" si="37"/>
        <v>303810</v>
      </c>
      <c r="H164" s="12">
        <f t="shared" si="36"/>
        <v>2956400</v>
      </c>
      <c r="I164" s="12">
        <f t="shared" si="38"/>
        <v>2247510</v>
      </c>
    </row>
    <row r="165" spans="1:9" ht="49.5" customHeight="1">
      <c r="A165" s="15" t="s">
        <v>172</v>
      </c>
      <c r="B165" s="32">
        <v>901270</v>
      </c>
      <c r="C165" s="1" t="s">
        <v>5</v>
      </c>
      <c r="D165" s="2">
        <v>17.5</v>
      </c>
      <c r="E165" s="2">
        <v>8</v>
      </c>
      <c r="F165" s="11">
        <f t="shared" si="35"/>
        <v>4487500</v>
      </c>
      <c r="G165" s="12">
        <f t="shared" si="37"/>
        <v>1346250</v>
      </c>
      <c r="H165" s="12">
        <f t="shared" si="36"/>
        <v>12938500</v>
      </c>
      <c r="I165" s="12">
        <f t="shared" si="38"/>
        <v>9797250</v>
      </c>
    </row>
  </sheetData>
  <sortState ref="A2:I184">
    <sortCondition ref="B2:B184"/>
  </sortState>
  <printOptions horizontalCentered="1"/>
  <pageMargins left="0" right="0" top="0" bottom="0" header="0" footer="0"/>
  <pageSetup paperSize="9" scale="44" orientation="landscape" verticalDpi="200" r:id="rId1"/>
  <rowBreaks count="4" manualBreakCount="4">
    <brk id="36" max="16383" man="1"/>
    <brk id="59" max="16383" man="1"/>
    <brk id="92" max="16383" man="1"/>
    <brk id="129" max="16383" man="1"/>
  </rowBreaks>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اعمال شایع</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سارا همایون نژاد</dc:creator>
  <cp:lastModifiedBy>6384</cp:lastModifiedBy>
  <cp:lastPrinted>2022-06-22T05:47:56Z</cp:lastPrinted>
  <dcterms:created xsi:type="dcterms:W3CDTF">2021-04-17T08:50:48Z</dcterms:created>
  <dcterms:modified xsi:type="dcterms:W3CDTF">2022-06-22T05:48:08Z</dcterms:modified>
</cp:coreProperties>
</file>